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na.Babalashvili\Desktop\grass\"/>
    </mc:Choice>
  </mc:AlternateContent>
  <bookViews>
    <workbookView xWindow="0" yWindow="0" windowWidth="28800" windowHeight="12300" activeTab="1"/>
  </bookViews>
  <sheets>
    <sheet name="გარემოს დაცვის სამინისტრო" sheetId="2" r:id="rId1"/>
    <sheet name="სოფლის მეურნეობის სამინისტრო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15" i="2" l="1"/>
  <c r="AQ15" i="2" s="1"/>
  <c r="AR15" i="2" s="1"/>
  <c r="AS15" i="2" s="1"/>
  <c r="AT15" i="2" s="1"/>
  <c r="AO14" i="2"/>
  <c r="AP14" i="2" s="1"/>
  <c r="AQ14" i="2" s="1"/>
  <c r="AR14" i="2" s="1"/>
  <c r="AS14" i="2" s="1"/>
  <c r="AT14" i="2" s="1"/>
  <c r="AN13" i="2"/>
  <c r="AO13" i="2" s="1"/>
  <c r="AP13" i="2" s="1"/>
  <c r="AQ13" i="2" s="1"/>
  <c r="AR13" i="2" s="1"/>
  <c r="AS13" i="2" s="1"/>
  <c r="AT13" i="2" s="1"/>
  <c r="AP12" i="2"/>
  <c r="AQ12" i="2" s="1"/>
  <c r="AR12" i="2" s="1"/>
  <c r="AS12" i="2" s="1"/>
  <c r="AT12" i="2" s="1"/>
  <c r="AO11" i="2"/>
  <c r="AP11" i="2" s="1"/>
  <c r="AQ11" i="2" s="1"/>
  <c r="AR11" i="2" s="1"/>
  <c r="AS11" i="2" s="1"/>
  <c r="AT11" i="2" s="1"/>
  <c r="AO10" i="2"/>
  <c r="AP10" i="2" s="1"/>
  <c r="AQ10" i="2" s="1"/>
  <c r="AR10" i="2" s="1"/>
  <c r="AS10" i="2" s="1"/>
  <c r="AT10" i="2" s="1"/>
  <c r="AO9" i="2"/>
  <c r="AP9" i="2" s="1"/>
  <c r="AQ9" i="2" s="1"/>
  <c r="AR9" i="2" s="1"/>
  <c r="AS9" i="2" s="1"/>
  <c r="AT9" i="2" s="1"/>
  <c r="AT8" i="2"/>
  <c r="AR8" i="2"/>
  <c r="AN8" i="2"/>
  <c r="AT7" i="2"/>
  <c r="AT6" i="2"/>
  <c r="AO6" i="2"/>
  <c r="AP6" i="2" s="1"/>
  <c r="AQ6" i="2" s="1"/>
  <c r="AR6" i="2" s="1"/>
  <c r="AT5" i="2"/>
  <c r="AN5" i="2"/>
  <c r="AO5" i="2" s="1"/>
  <c r="AN4" i="2"/>
  <c r="AO4" i="2" s="1"/>
  <c r="AP4" i="2" s="1"/>
  <c r="AQ4" i="2" s="1"/>
  <c r="AR4" i="2" s="1"/>
  <c r="AN3" i="2"/>
  <c r="AO3" i="2" s="1"/>
  <c r="AP3" i="2" s="1"/>
  <c r="AQ3" i="2" s="1"/>
  <c r="AR3" i="2" s="1"/>
  <c r="I42" i="1" l="1"/>
  <c r="J42" i="1" s="1"/>
  <c r="H41" i="1"/>
  <c r="E40" i="1"/>
  <c r="G40" i="1" s="1"/>
  <c r="H36" i="1" s="1"/>
  <c r="I36" i="1" s="1"/>
  <c r="J36" i="1" s="1"/>
  <c r="E38" i="1"/>
  <c r="F38" i="1" s="1"/>
  <c r="G38" i="1" s="1"/>
  <c r="E37" i="1"/>
  <c r="F43" i="1" s="1"/>
  <c r="E35" i="1"/>
  <c r="F35" i="1" s="1"/>
  <c r="G35" i="1" s="1"/>
  <c r="H35" i="1" s="1"/>
  <c r="E33" i="1"/>
  <c r="E32" i="1"/>
  <c r="E31" i="1"/>
  <c r="F31" i="1" s="1"/>
  <c r="G31" i="1" s="1"/>
  <c r="H31" i="1" s="1"/>
  <c r="I31" i="1" s="1"/>
  <c r="J31" i="1" s="1"/>
  <c r="F28" i="1"/>
  <c r="F26" i="1"/>
  <c r="G26" i="1" s="1"/>
  <c r="H26" i="1" s="1"/>
  <c r="I26" i="1" s="1"/>
  <c r="J34" i="1" s="1"/>
  <c r="E25" i="1"/>
  <c r="J24" i="1"/>
  <c r="H23" i="1"/>
  <c r="I23" i="1" s="1"/>
  <c r="G22" i="1"/>
  <c r="F21" i="1"/>
  <c r="H19" i="1"/>
  <c r="I19" i="1" s="1"/>
  <c r="F18" i="1"/>
  <c r="G18" i="1" s="1"/>
  <c r="F17" i="1"/>
  <c r="G39" i="1" s="1"/>
  <c r="H39" i="1" s="1"/>
  <c r="I39" i="1" s="1"/>
  <c r="J39" i="1" s="1"/>
  <c r="E16" i="1"/>
  <c r="H15" i="1"/>
  <c r="I15" i="1" s="1"/>
  <c r="J15" i="1" s="1"/>
  <c r="F14" i="1"/>
  <c r="G14" i="1" s="1"/>
  <c r="H44" i="1" s="1"/>
  <c r="I44" i="1" s="1"/>
  <c r="J44" i="1" s="1"/>
  <c r="E13" i="1"/>
  <c r="H12" i="1"/>
  <c r="I12" i="1" s="1"/>
  <c r="J12" i="1" s="1"/>
  <c r="F11" i="1"/>
  <c r="G11" i="1" s="1"/>
  <c r="H30" i="1" s="1"/>
  <c r="I30" i="1" s="1"/>
  <c r="J30" i="1" s="1"/>
  <c r="E10" i="1"/>
  <c r="H9" i="1"/>
  <c r="I9" i="1" s="1"/>
  <c r="J9" i="1" s="1"/>
  <c r="F8" i="1"/>
  <c r="G8" i="1" s="1"/>
  <c r="E7" i="1"/>
  <c r="H6" i="1"/>
  <c r="I6" i="1" s="1"/>
  <c r="J6" i="1" s="1"/>
  <c r="G5" i="1"/>
  <c r="E4" i="1"/>
  <c r="F4" i="1" s="1"/>
</calcChain>
</file>

<file path=xl/sharedStrings.xml><?xml version="1.0" encoding="utf-8"?>
<sst xmlns="http://schemas.openxmlformats.org/spreadsheetml/2006/main" count="172" uniqueCount="98">
  <si>
    <t>სტრუქტურული ქვედანაყოფი</t>
  </si>
  <si>
    <t>ავტომანქანის მარკა და სახელმწიფო ნომერი</t>
  </si>
  <si>
    <t>საბალანსო ღირებულება (ლარი) 2011წ</t>
  </si>
  <si>
    <t>საბალანსო ღირებულება (ლარი) 2012წ</t>
  </si>
  <si>
    <t>საბალანსო ღირებულება (ლარი) 2013წ</t>
  </si>
  <si>
    <t>საბალანსო ღირებულება (ლარი) 2014წ</t>
  </si>
  <si>
    <t>საბალანსო ღირებულება (ლარი) 2015წ</t>
  </si>
  <si>
    <t>საბალანსო ღირებულება (ლარი) 2016წ</t>
  </si>
  <si>
    <t>საბალანსო ღირებულება (ლარი) 2017წ</t>
  </si>
  <si>
    <t>მინისტრი</t>
  </si>
  <si>
    <t>ტოიოტა ლენდკრუიზერ 200-MWM-565</t>
  </si>
  <si>
    <t>ტოიოტა ლენდკრუიზერ 200-MOO77AG</t>
  </si>
  <si>
    <t>ტოიოტა ქემრი BB544VV</t>
  </si>
  <si>
    <t>მინისტრის პირველი მოადგილე</t>
  </si>
  <si>
    <t>ტოიოტა პრადო GTR-200</t>
  </si>
  <si>
    <t>ტოიოტა ლენდკრუიზერ UUG-163</t>
  </si>
  <si>
    <t>ტოიოტა ქემრი BB563VV</t>
  </si>
  <si>
    <t xml:space="preserve">მინისტრის მოადგილე </t>
  </si>
  <si>
    <t>ტოიოტა პრადო MOA-300</t>
  </si>
  <si>
    <t xml:space="preserve"> </t>
  </si>
  <si>
    <t>მიცუბიში პაჯერო wwo-670</t>
  </si>
  <si>
    <t>ტოიოტა ქემრი BB564VV</t>
  </si>
  <si>
    <t>ტოიოტა პრადო TZT-336</t>
  </si>
  <si>
    <t>მიცუბიში პაჯერო WWO-633</t>
  </si>
  <si>
    <t>ტოიოტა ქემრი BB567VV</t>
  </si>
  <si>
    <t>ჰიუნდაი სონატა FCF-374</t>
  </si>
  <si>
    <t>ფოლკსვაგენ პასატი FXF-565</t>
  </si>
  <si>
    <t>მიცუბიში პაჯერო WWO-513</t>
  </si>
  <si>
    <t>ტოიოტა ქემრი BB568VV</t>
  </si>
  <si>
    <t>ჰიუნდაი სონატა FCF-375</t>
  </si>
  <si>
    <t>ფოლკსვაგენ პასატი VVU-778</t>
  </si>
  <si>
    <t>ტოიოტა ლენდკრუიზერ 200-MOO55AG</t>
  </si>
  <si>
    <t>მიცუბიში პაჯერო MO010AG</t>
  </si>
  <si>
    <t>ტოიოტა ქემრი BB565VV</t>
  </si>
  <si>
    <t>ფოლკსვაგენ პასატი MIN-300</t>
  </si>
  <si>
    <t>კია ოპტიმა CQQ-850</t>
  </si>
  <si>
    <t>ტიოტა ქემრი MO-010-AG</t>
  </si>
  <si>
    <t>ტოიოტა პრადო MOA-400</t>
  </si>
  <si>
    <t>ტოიოტა პრადო AAL-843</t>
  </si>
  <si>
    <t>ჰიუნდაი ელანტრა FCF-387</t>
  </si>
  <si>
    <t>ჰიუნდაი ტერაკანი WYW-438</t>
  </si>
  <si>
    <t>ჰიუნდაი ტერაკანი DHL-751</t>
  </si>
  <si>
    <t>ტოიოტა პრადო DOO-652</t>
  </si>
  <si>
    <t>მიცუბიში პაჯერო WWO-655</t>
  </si>
  <si>
    <t>მიცუბიში პაჯერო WJW-779</t>
  </si>
  <si>
    <t>ჰიუნდაი IX-35  FCF-385</t>
  </si>
  <si>
    <t>შკოდა ოქტავია სკაუტი SS505WW</t>
  </si>
  <si>
    <t>ტოიოტა ლენდკრუიზერ 200-VV10OO</t>
  </si>
  <si>
    <t>ჰიუნდაი ელანტრა BB-210QQ</t>
  </si>
  <si>
    <t>informacia 
yofili saqarTvelos garemosa da bunebrivi resursebis dacvis saministros centraluri apartis balansze ricxuli satransporto saSualebebis reestri 2018 wlis pirveli ianvris mdgomareobiT</t>
  </si>
  <si>
    <t>სატრანსპორტო საშუალებები</t>
  </si>
  <si>
    <t>2011 წელი</t>
  </si>
  <si>
    <t>2012 წელი</t>
  </si>
  <si>
    <t>2013 წელი</t>
  </si>
  <si>
    <t>2014 წელი</t>
  </si>
  <si>
    <t>2015 წელი</t>
  </si>
  <si>
    <t>2016 წელი</t>
  </si>
  <si>
    <t>2017 წელი</t>
  </si>
  <si>
    <r>
      <t xml:space="preserve">a/m kia rio </t>
    </r>
    <r>
      <rPr>
        <sz val="11"/>
        <rFont val="Arial"/>
        <family val="2"/>
        <charset val="204"/>
      </rPr>
      <t xml:space="preserve">FCF </t>
    </r>
    <r>
      <rPr>
        <sz val="11"/>
        <rFont val="AcadNusx"/>
      </rPr>
      <t>_019</t>
    </r>
  </si>
  <si>
    <r>
      <t>a/m kia rio F</t>
    </r>
    <r>
      <rPr>
        <sz val="11"/>
        <rFont val="Arial"/>
        <family val="2"/>
        <charset val="204"/>
      </rPr>
      <t xml:space="preserve">FCF </t>
    </r>
    <r>
      <rPr>
        <sz val="11"/>
        <rFont val="AcadNusx"/>
      </rPr>
      <t>_025</t>
    </r>
  </si>
  <si>
    <r>
      <t xml:space="preserve">toiota fortunela  </t>
    </r>
    <r>
      <rPr>
        <sz val="11"/>
        <rFont val="Arial"/>
        <family val="2"/>
        <charset val="204"/>
      </rPr>
      <t>HJH-030</t>
    </r>
  </si>
  <si>
    <r>
      <t xml:space="preserve">Ford Escape KDK </t>
    </r>
    <r>
      <rPr>
        <sz val="11"/>
        <rFont val="AcadNusx"/>
      </rPr>
      <t>_448</t>
    </r>
  </si>
  <si>
    <r>
      <t xml:space="preserve">a/m toiota lend kruizeri prado sax. nomeri </t>
    </r>
    <r>
      <rPr>
        <sz val="11"/>
        <rFont val="Arial"/>
        <family val="2"/>
        <charset val="204"/>
      </rPr>
      <t xml:space="preserve">TWT 518 </t>
    </r>
    <r>
      <rPr>
        <sz val="11"/>
        <rFont val="AcadNusx"/>
      </rPr>
      <t xml:space="preserve"> (Seicvala sax. nomeriT </t>
    </r>
    <r>
      <rPr>
        <sz val="11"/>
        <rFont val="Arial"/>
        <family val="2"/>
      </rPr>
      <t>BB</t>
    </r>
    <r>
      <rPr>
        <sz val="11"/>
        <rFont val="AcadNusx"/>
      </rPr>
      <t>B-418-</t>
    </r>
    <r>
      <rPr>
        <sz val="11"/>
        <rFont val="Arial"/>
        <family val="2"/>
      </rPr>
      <t>AA</t>
    </r>
    <r>
      <rPr>
        <sz val="11"/>
        <rFont val="AcadNusx"/>
      </rPr>
      <t>A</t>
    </r>
    <r>
      <rPr>
        <sz val="11"/>
        <rFont val="Arial"/>
        <family val="2"/>
      </rPr>
      <t xml:space="preserve"> </t>
    </r>
    <r>
      <rPr>
        <sz val="11"/>
        <rFont val="AcadNusx"/>
      </rPr>
      <t xml:space="preserve">"9" TveSi werili #4901 30.10.2014 w) </t>
    </r>
  </si>
  <si>
    <r>
      <t xml:space="preserve"> </t>
    </r>
    <r>
      <rPr>
        <sz val="11"/>
        <rFont val="AcadNusx"/>
      </rPr>
      <t>avtomanqana "K</t>
    </r>
    <r>
      <rPr>
        <sz val="11"/>
        <rFont val="Arial"/>
        <family val="2"/>
      </rPr>
      <t>KIA  SORENTO"</t>
    </r>
    <r>
      <rPr>
        <sz val="11"/>
        <rFont val="AcadNusx"/>
      </rPr>
      <t xml:space="preserve"> sax. Nnomeri  </t>
    </r>
    <r>
      <rPr>
        <sz val="11"/>
        <rFont val="Arial"/>
        <family val="2"/>
      </rPr>
      <t xml:space="preserve">RR-202-GG,  </t>
    </r>
    <r>
      <rPr>
        <sz val="11"/>
        <rFont val="AcadNusx"/>
      </rPr>
      <t>saindefikacio  nomeri</t>
    </r>
    <r>
      <rPr>
        <sz val="11"/>
        <rFont val="Arial"/>
        <family val="2"/>
      </rPr>
      <t xml:space="preserve"> __KNAKU 814 DC  5338047  </t>
    </r>
    <r>
      <rPr>
        <sz val="11"/>
        <rFont val="AcadNusx"/>
      </rPr>
      <t xml:space="preserve"> gamoSvebis weli 2012 w</t>
    </r>
  </si>
  <si>
    <r>
      <t xml:space="preserve">a/m </t>
    </r>
    <r>
      <rPr>
        <sz val="11"/>
        <rFont val="Arial"/>
        <family val="2"/>
        <charset val="204"/>
      </rPr>
      <t xml:space="preserve">KIA SORENTO </t>
    </r>
    <r>
      <rPr>
        <sz val="11"/>
        <rFont val="AcadNusx"/>
      </rPr>
      <t>sax nomriT  VV</t>
    </r>
    <r>
      <rPr>
        <sz val="11"/>
        <rFont val="Arial"/>
        <family val="2"/>
      </rPr>
      <t>U</t>
    </r>
    <r>
      <rPr>
        <sz val="11"/>
        <rFont val="Arial"/>
        <family val="2"/>
        <charset val="204"/>
      </rPr>
      <t xml:space="preserve"> 729</t>
    </r>
  </si>
  <si>
    <t>თანამდებობა</t>
  </si>
  <si>
    <t>დეპარტამენტის უფროსი</t>
  </si>
  <si>
    <t>მინისტრის მოადგილე</t>
  </si>
  <si>
    <r>
      <t xml:space="preserve">a/m toiota lend kruizeri prado sax. nomeri </t>
    </r>
    <r>
      <rPr>
        <sz val="11"/>
        <rFont val="Calibri"/>
        <family val="2"/>
        <scheme val="minor"/>
      </rPr>
      <t>GEL 848</t>
    </r>
  </si>
  <si>
    <t>ministris pirveli moadgile</t>
  </si>
  <si>
    <t>avtomaqanis tipi</t>
  </si>
  <si>
    <r>
      <t>hiundai terakan</t>
    </r>
    <r>
      <rPr>
        <sz val="11"/>
        <rFont val="Calibri"/>
        <family val="2"/>
        <scheme val="minor"/>
      </rPr>
      <t xml:space="preserve"> NYC 298</t>
    </r>
  </si>
  <si>
    <t>departamentis ufrosi</t>
  </si>
  <si>
    <r>
      <t xml:space="preserve">a/m toiota lend kruizeri prado sax. nomeri </t>
    </r>
    <r>
      <rPr>
        <sz val="11"/>
        <rFont val="Calibri"/>
        <family val="2"/>
        <scheme val="minor"/>
      </rPr>
      <t>KAN885</t>
    </r>
  </si>
  <si>
    <t>sedani</t>
  </si>
  <si>
    <t>jipi</t>
  </si>
  <si>
    <t>სედანი</t>
  </si>
  <si>
    <t>ჯიპი</t>
  </si>
  <si>
    <t>ატომაქანის ტიპი</t>
  </si>
  <si>
    <t>საფინანსო-ეკონომიკური დეპარტამენტის უფროსი</t>
  </si>
  <si>
    <t>შიდა აუდიტის დეპარტამენტის უფროსი</t>
  </si>
  <si>
    <t>საერთაშორისო ურთიერთობების დაპარტამენტის უფროსი</t>
  </si>
  <si>
    <t>საზოგადოებასთან ურთიერთობის დეპარტამენტისმუფროსი</t>
  </si>
  <si>
    <t>ადმინისტრაციული დეპარტამენტის უფროსი</t>
  </si>
  <si>
    <t>პოლიტიკისა და ანალიტიკის დეპარტამენტის უფროსი</t>
  </si>
  <si>
    <t>სოფლის მეურნეობის განვითარების დეპარტამენტის უფროსი</t>
  </si>
  <si>
    <t>რეგიონებთან კოორდინაციის დეპარტამენტის უფროსი</t>
  </si>
  <si>
    <t>ევროინტეგრაციის დეპარტამენტის უფროსი</t>
  </si>
  <si>
    <t>მარკეტინგული კვლევისა და სტრატეგიული განვითარების დეპარტამენტის უფროსი</t>
  </si>
  <si>
    <t>მელიორაციის პოლიტიკის დეპარტამენტის უფროსი</t>
  </si>
  <si>
    <t>საერთაშორისო ორგანიზაციების პროექტების  განხორციელების დაპარტამენტის უფროსი</t>
  </si>
  <si>
    <r>
      <rPr>
        <sz val="11"/>
        <rFont val="AcadNusx"/>
      </rPr>
      <t>avtomanqana  "</t>
    </r>
    <r>
      <rPr>
        <sz val="11"/>
        <rFont val="Arial"/>
        <family val="2"/>
      </rPr>
      <t xml:space="preserve">SUBARU  QUTACK"  </t>
    </r>
    <r>
      <rPr>
        <sz val="11"/>
        <rFont val="AcadNusx"/>
      </rPr>
      <t xml:space="preserve">sax  nomriT  </t>
    </r>
    <r>
      <rPr>
        <sz val="11"/>
        <rFont val="Arial"/>
        <family val="2"/>
      </rPr>
      <t xml:space="preserve">KK  771  MM, </t>
    </r>
    <r>
      <rPr>
        <sz val="11"/>
        <rFont val="AcadNusx"/>
      </rPr>
      <t xml:space="preserve"> </t>
    </r>
  </si>
  <si>
    <r>
      <rPr>
        <sz val="11"/>
        <rFont val="AcadNusx"/>
      </rPr>
      <t>avtomanqana--"</t>
    </r>
    <r>
      <rPr>
        <sz val="11"/>
        <rFont val="Arial"/>
        <family val="2"/>
      </rPr>
      <t xml:space="preserve">KIA SORENTO" IV-716_VI </t>
    </r>
  </si>
  <si>
    <r>
      <t xml:space="preserve">avtomanqana </t>
    </r>
    <r>
      <rPr>
        <sz val="11"/>
        <rFont val="Arial"/>
        <family val="2"/>
      </rPr>
      <t xml:space="preserve">TOYOTA Landckuizer LJ 150 </t>
    </r>
    <r>
      <rPr>
        <sz val="11"/>
        <rFont val="AcadNusx"/>
      </rPr>
      <t xml:space="preserve"> sax . Nnomeri </t>
    </r>
    <r>
      <rPr>
        <sz val="11"/>
        <rFont val="Arial"/>
        <family val="2"/>
      </rPr>
      <t>RR_</t>
    </r>
    <r>
      <rPr>
        <sz val="11"/>
        <rFont val="AcadNusx"/>
      </rPr>
      <t>909-</t>
    </r>
    <r>
      <rPr>
        <sz val="11"/>
        <rFont val="Arial"/>
        <family val="2"/>
      </rPr>
      <t xml:space="preserve">GG  </t>
    </r>
  </si>
  <si>
    <r>
      <t xml:space="preserve">avtomanqana </t>
    </r>
    <r>
      <rPr>
        <sz val="11"/>
        <rFont val="Arial"/>
        <family val="2"/>
      </rPr>
      <t xml:space="preserve"> TOVOTA LANDCRUISER </t>
    </r>
    <r>
      <rPr>
        <sz val="11"/>
        <rFont val="AcadNusx"/>
      </rPr>
      <t xml:space="preserve"> sax. _GGNnomeri </t>
    </r>
    <r>
      <rPr>
        <sz val="11"/>
        <rFont val="Arial"/>
        <family val="2"/>
      </rPr>
      <t>LG 200 RR_717-GG</t>
    </r>
    <r>
      <rPr>
        <sz val="11"/>
        <rFont val="AcadNusx"/>
      </rPr>
      <t xml:space="preserve"> </t>
    </r>
  </si>
  <si>
    <r>
      <t xml:space="preserve">avtomanqana </t>
    </r>
    <r>
      <rPr>
        <sz val="11"/>
        <rFont val="Arial"/>
        <family val="2"/>
      </rPr>
      <t xml:space="preserve"> TOVOTA LANDCRUISER </t>
    </r>
    <r>
      <rPr>
        <sz val="11"/>
        <rFont val="AcadNusx"/>
      </rPr>
      <t xml:space="preserve"> sax. Nnomeri </t>
    </r>
    <r>
      <rPr>
        <sz val="11"/>
        <rFont val="Arial"/>
        <family val="2"/>
      </rPr>
      <t xml:space="preserve">LG--200  </t>
    </r>
    <r>
      <rPr>
        <sz val="11"/>
        <rFont val="AcadNusx"/>
      </rPr>
      <t xml:space="preserve">sax. Nnomeri </t>
    </r>
    <r>
      <rPr>
        <sz val="11"/>
        <rFont val="Arial"/>
        <family val="2"/>
      </rPr>
      <t xml:space="preserve">RR-707-GG </t>
    </r>
  </si>
  <si>
    <r>
      <t xml:space="preserve">a/manqana  </t>
    </r>
    <r>
      <rPr>
        <sz val="11"/>
        <rFont val="Arial"/>
        <family val="2"/>
      </rPr>
      <t xml:space="preserve">KIA sportage"  </t>
    </r>
    <r>
      <rPr>
        <sz val="11"/>
        <rFont val="AcadNusx"/>
      </rPr>
      <t xml:space="preserve">sax/nomeri </t>
    </r>
    <r>
      <rPr>
        <sz val="11"/>
        <rFont val="Arial"/>
        <family val="2"/>
      </rPr>
      <t xml:space="preserve">RR-929_GG </t>
    </r>
    <r>
      <rPr>
        <sz val="11"/>
        <rFont val="AcadNusx"/>
      </rPr>
      <t>gamoSvebis weli 2012 w</t>
    </r>
  </si>
  <si>
    <t xml:space="preserve">                                                                                          informacia 
yofili saqarTvelos სოფლის მეურნეობის  saministros centraluri apartis balansze ricxuli satransporto saSualebebis reestri 2018 wlis pirveli ianvris mdgomareobiT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</si>
</sst>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sz val="11"/>
      <name val="AcadNusx"/>
    </font>
    <font>
      <b/>
      <sz val="11"/>
      <name val="AcadNusx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4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/>
    </xf>
    <xf numFmtId="0" fontId="0" fillId="0" borderId="4" xfId="0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/>
    </xf>
    <xf numFmtId="164" fontId="0" fillId="0" borderId="2" xfId="0" applyNumberFormat="1" applyBorder="1" applyAlignment="1">
      <alignment horizontal="center" vertical="center" wrapText="1"/>
    </xf>
    <xf numFmtId="164" fontId="0" fillId="2" borderId="2" xfId="0" applyNumberForma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4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4" fillId="2" borderId="0" xfId="0" applyFont="1" applyFill="1" applyAlignment="1">
      <alignment vertical="top"/>
    </xf>
    <xf numFmtId="0" fontId="0" fillId="2" borderId="0" xfId="0" applyFont="1" applyFill="1" applyAlignment="1">
      <alignment vertical="top"/>
    </xf>
    <xf numFmtId="1" fontId="7" fillId="2" borderId="2" xfId="2" applyNumberFormat="1" applyFont="1" applyFill="1" applyBorder="1" applyAlignment="1">
      <alignment horizontal="center" vertical="top" wrapText="1"/>
    </xf>
    <xf numFmtId="2" fontId="6" fillId="2" borderId="2" xfId="2" applyNumberFormat="1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vertical="top"/>
    </xf>
    <xf numFmtId="1" fontId="6" fillId="2" borderId="2" xfId="2" applyNumberFormat="1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vertical="top"/>
    </xf>
    <xf numFmtId="2" fontId="0" fillId="2" borderId="2" xfId="0" applyNumberFormat="1" applyFont="1" applyFill="1" applyBorder="1" applyAlignment="1">
      <alignment vertical="top"/>
    </xf>
    <xf numFmtId="0" fontId="0" fillId="2" borderId="2" xfId="0" applyFont="1" applyFill="1" applyBorder="1" applyAlignment="1">
      <alignment vertical="top"/>
    </xf>
    <xf numFmtId="0" fontId="4" fillId="2" borderId="2" xfId="0" applyFont="1" applyFill="1" applyBorder="1" applyAlignment="1">
      <alignment horizontal="center" vertical="top" wrapText="1"/>
    </xf>
    <xf numFmtId="0" fontId="6" fillId="2" borderId="2" xfId="2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center" vertical="top" wrapText="1"/>
    </xf>
    <xf numFmtId="0" fontId="7" fillId="2" borderId="0" xfId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left" vertical="top" wrapText="1"/>
    </xf>
  </cellXfs>
  <cellStyles count="3">
    <cellStyle name="Normal" xfId="0" builtinId="0"/>
    <cellStyle name="Normal_Sheet1" xfId="2"/>
    <cellStyle name="Normal_Sheet1_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69"/>
  <sheetViews>
    <sheetView workbookViewId="0">
      <selection sqref="A1:AT1"/>
    </sheetView>
  </sheetViews>
  <sheetFormatPr defaultRowHeight="39" customHeight="1" x14ac:dyDescent="0.25"/>
  <cols>
    <col min="1" max="1" width="47.75" style="19" customWidth="1"/>
    <col min="2" max="2" width="17.125" style="19" customWidth="1"/>
    <col min="3" max="3" width="47" style="19" customWidth="1"/>
    <col min="4" max="21" width="0.25" style="19" hidden="1" customWidth="1"/>
    <col min="22" max="34" width="7" style="19" hidden="1" customWidth="1"/>
    <col min="35" max="35" width="10.625" style="19" hidden="1" customWidth="1"/>
    <col min="36" max="36" width="0.25" style="19" hidden="1" customWidth="1"/>
    <col min="37" max="37" width="5.125" style="19" hidden="1" customWidth="1"/>
    <col min="38" max="38" width="10.375" style="19" hidden="1" customWidth="1"/>
    <col min="39" max="39" width="9.5" style="19" hidden="1" customWidth="1"/>
    <col min="40" max="40" width="14.375" style="19" customWidth="1"/>
    <col min="41" max="42" width="13.75" style="19" customWidth="1"/>
    <col min="43" max="44" width="14.125" style="19" customWidth="1"/>
    <col min="45" max="45" width="12.875" style="19" customWidth="1"/>
    <col min="46" max="46" width="11.125" style="19" customWidth="1"/>
    <col min="47" max="169" width="9.125" style="19"/>
    <col min="170" max="170" width="4.125" style="19" customWidth="1"/>
    <col min="171" max="171" width="20.375" style="19" customWidth="1"/>
    <col min="172" max="172" width="41.75" style="19" customWidth="1"/>
    <col min="173" max="173" width="11.25" style="19" customWidth="1"/>
    <col min="174" max="174" width="7.375" style="19" customWidth="1"/>
    <col min="175" max="175" width="15.375" style="19" customWidth="1"/>
    <col min="176" max="176" width="7.875" style="19" customWidth="1"/>
    <col min="177" max="177" width="15.25" style="19" customWidth="1"/>
    <col min="178" max="247" width="0" style="19" hidden="1" customWidth="1"/>
    <col min="248" max="248" width="7.625" style="19" customWidth="1"/>
    <col min="249" max="249" width="14.75" style="19" customWidth="1"/>
    <col min="250" max="250" width="9.125" style="19" customWidth="1"/>
    <col min="251" max="251" width="15.375" style="19" customWidth="1"/>
    <col min="252" max="286" width="0" style="19" hidden="1" customWidth="1"/>
    <col min="287" max="287" width="2" style="19" customWidth="1"/>
    <col min="288" max="288" width="3" style="19" customWidth="1"/>
    <col min="289" max="291" width="9.625" style="19" bestFit="1" customWidth="1"/>
    <col min="292" max="292" width="10.125" style="19" bestFit="1" customWidth="1"/>
    <col min="293" max="425" width="9.125" style="19"/>
    <col min="426" max="426" width="4.125" style="19" customWidth="1"/>
    <col min="427" max="427" width="20.375" style="19" customWidth="1"/>
    <col min="428" max="428" width="41.75" style="19" customWidth="1"/>
    <col min="429" max="429" width="11.25" style="19" customWidth="1"/>
    <col min="430" max="430" width="7.375" style="19" customWidth="1"/>
    <col min="431" max="431" width="15.375" style="19" customWidth="1"/>
    <col min="432" max="432" width="7.875" style="19" customWidth="1"/>
    <col min="433" max="433" width="15.25" style="19" customWidth="1"/>
    <col min="434" max="503" width="0" style="19" hidden="1" customWidth="1"/>
    <col min="504" max="504" width="7.625" style="19" customWidth="1"/>
    <col min="505" max="505" width="14.75" style="19" customWidth="1"/>
    <col min="506" max="506" width="9.125" style="19" customWidth="1"/>
    <col min="507" max="507" width="15.375" style="19" customWidth="1"/>
    <col min="508" max="542" width="0" style="19" hidden="1" customWidth="1"/>
    <col min="543" max="543" width="2" style="19" customWidth="1"/>
    <col min="544" max="544" width="3" style="19" customWidth="1"/>
    <col min="545" max="547" width="9.625" style="19" bestFit="1" customWidth="1"/>
    <col min="548" max="548" width="10.125" style="19" bestFit="1" customWidth="1"/>
    <col min="549" max="681" width="9.125" style="19"/>
    <col min="682" max="682" width="4.125" style="19" customWidth="1"/>
    <col min="683" max="683" width="20.375" style="19" customWidth="1"/>
    <col min="684" max="684" width="41.75" style="19" customWidth="1"/>
    <col min="685" max="685" width="11.25" style="19" customWidth="1"/>
    <col min="686" max="686" width="7.375" style="19" customWidth="1"/>
    <col min="687" max="687" width="15.375" style="19" customWidth="1"/>
    <col min="688" max="688" width="7.875" style="19" customWidth="1"/>
    <col min="689" max="689" width="15.25" style="19" customWidth="1"/>
    <col min="690" max="759" width="0" style="19" hidden="1" customWidth="1"/>
    <col min="760" max="760" width="7.625" style="19" customWidth="1"/>
    <col min="761" max="761" width="14.75" style="19" customWidth="1"/>
    <col min="762" max="762" width="9.125" style="19" customWidth="1"/>
    <col min="763" max="763" width="15.375" style="19" customWidth="1"/>
    <col min="764" max="798" width="0" style="19" hidden="1" customWidth="1"/>
    <col min="799" max="799" width="2" style="19" customWidth="1"/>
    <col min="800" max="800" width="3" style="19" customWidth="1"/>
    <col min="801" max="803" width="9.625" style="19" bestFit="1" customWidth="1"/>
    <col min="804" max="804" width="10.125" style="19" bestFit="1" customWidth="1"/>
    <col min="805" max="937" width="9.125" style="19"/>
    <col min="938" max="938" width="4.125" style="19" customWidth="1"/>
    <col min="939" max="939" width="20.375" style="19" customWidth="1"/>
    <col min="940" max="940" width="41.75" style="19" customWidth="1"/>
    <col min="941" max="941" width="11.25" style="19" customWidth="1"/>
    <col min="942" max="942" width="7.375" style="19" customWidth="1"/>
    <col min="943" max="943" width="15.375" style="19" customWidth="1"/>
    <col min="944" max="944" width="7.875" style="19" customWidth="1"/>
    <col min="945" max="945" width="15.25" style="19" customWidth="1"/>
    <col min="946" max="1015" width="0" style="19" hidden="1" customWidth="1"/>
    <col min="1016" max="1016" width="7.625" style="19" customWidth="1"/>
    <col min="1017" max="1017" width="14.75" style="19" customWidth="1"/>
    <col min="1018" max="1018" width="9.125" style="19" customWidth="1"/>
    <col min="1019" max="1019" width="15.375" style="19" customWidth="1"/>
    <col min="1020" max="1054" width="0" style="19" hidden="1" customWidth="1"/>
    <col min="1055" max="1055" width="2" style="19" customWidth="1"/>
    <col min="1056" max="1056" width="3" style="19" customWidth="1"/>
    <col min="1057" max="1059" width="9.625" style="19" bestFit="1" customWidth="1"/>
    <col min="1060" max="1060" width="10.125" style="19" bestFit="1" customWidth="1"/>
    <col min="1061" max="1193" width="9.125" style="19"/>
    <col min="1194" max="1194" width="4.125" style="19" customWidth="1"/>
    <col min="1195" max="1195" width="20.375" style="19" customWidth="1"/>
    <col min="1196" max="1196" width="41.75" style="19" customWidth="1"/>
    <col min="1197" max="1197" width="11.25" style="19" customWidth="1"/>
    <col min="1198" max="1198" width="7.375" style="19" customWidth="1"/>
    <col min="1199" max="1199" width="15.375" style="19" customWidth="1"/>
    <col min="1200" max="1200" width="7.875" style="19" customWidth="1"/>
    <col min="1201" max="1201" width="15.25" style="19" customWidth="1"/>
    <col min="1202" max="1271" width="0" style="19" hidden="1" customWidth="1"/>
    <col min="1272" max="1272" width="7.625" style="19" customWidth="1"/>
    <col min="1273" max="1273" width="14.75" style="19" customWidth="1"/>
    <col min="1274" max="1274" width="9.125" style="19" customWidth="1"/>
    <col min="1275" max="1275" width="15.375" style="19" customWidth="1"/>
    <col min="1276" max="1310" width="0" style="19" hidden="1" customWidth="1"/>
    <col min="1311" max="1311" width="2" style="19" customWidth="1"/>
    <col min="1312" max="1312" width="3" style="19" customWidth="1"/>
    <col min="1313" max="1315" width="9.625" style="19" bestFit="1" customWidth="1"/>
    <col min="1316" max="1316" width="10.125" style="19" bestFit="1" customWidth="1"/>
    <col min="1317" max="1449" width="9.125" style="19"/>
    <col min="1450" max="1450" width="4.125" style="19" customWidth="1"/>
    <col min="1451" max="1451" width="20.375" style="19" customWidth="1"/>
    <col min="1452" max="1452" width="41.75" style="19" customWidth="1"/>
    <col min="1453" max="1453" width="11.25" style="19" customWidth="1"/>
    <col min="1454" max="1454" width="7.375" style="19" customWidth="1"/>
    <col min="1455" max="1455" width="15.375" style="19" customWidth="1"/>
    <col min="1456" max="1456" width="7.875" style="19" customWidth="1"/>
    <col min="1457" max="1457" width="15.25" style="19" customWidth="1"/>
    <col min="1458" max="1527" width="0" style="19" hidden="1" customWidth="1"/>
    <col min="1528" max="1528" width="7.625" style="19" customWidth="1"/>
    <col min="1529" max="1529" width="14.75" style="19" customWidth="1"/>
    <col min="1530" max="1530" width="9.125" style="19" customWidth="1"/>
    <col min="1531" max="1531" width="15.375" style="19" customWidth="1"/>
    <col min="1532" max="1566" width="0" style="19" hidden="1" customWidth="1"/>
    <col min="1567" max="1567" width="2" style="19" customWidth="1"/>
    <col min="1568" max="1568" width="3" style="19" customWidth="1"/>
    <col min="1569" max="1571" width="9.625" style="19" bestFit="1" customWidth="1"/>
    <col min="1572" max="1572" width="10.125" style="19" bestFit="1" customWidth="1"/>
    <col min="1573" max="1705" width="9.125" style="19"/>
    <col min="1706" max="1706" width="4.125" style="19" customWidth="1"/>
    <col min="1707" max="1707" width="20.375" style="19" customWidth="1"/>
    <col min="1708" max="1708" width="41.75" style="19" customWidth="1"/>
    <col min="1709" max="1709" width="11.25" style="19" customWidth="1"/>
    <col min="1710" max="1710" width="7.375" style="19" customWidth="1"/>
    <col min="1711" max="1711" width="15.375" style="19" customWidth="1"/>
    <col min="1712" max="1712" width="7.875" style="19" customWidth="1"/>
    <col min="1713" max="1713" width="15.25" style="19" customWidth="1"/>
    <col min="1714" max="1783" width="0" style="19" hidden="1" customWidth="1"/>
    <col min="1784" max="1784" width="7.625" style="19" customWidth="1"/>
    <col min="1785" max="1785" width="14.75" style="19" customWidth="1"/>
    <col min="1786" max="1786" width="9.125" style="19" customWidth="1"/>
    <col min="1787" max="1787" width="15.375" style="19" customWidth="1"/>
    <col min="1788" max="1822" width="0" style="19" hidden="1" customWidth="1"/>
    <col min="1823" max="1823" width="2" style="19" customWidth="1"/>
    <col min="1824" max="1824" width="3" style="19" customWidth="1"/>
    <col min="1825" max="1827" width="9.625" style="19" bestFit="1" customWidth="1"/>
    <col min="1828" max="1828" width="10.125" style="19" bestFit="1" customWidth="1"/>
    <col min="1829" max="1961" width="9.125" style="19"/>
    <col min="1962" max="1962" width="4.125" style="19" customWidth="1"/>
    <col min="1963" max="1963" width="20.375" style="19" customWidth="1"/>
    <col min="1964" max="1964" width="41.75" style="19" customWidth="1"/>
    <col min="1965" max="1965" width="11.25" style="19" customWidth="1"/>
    <col min="1966" max="1966" width="7.375" style="19" customWidth="1"/>
    <col min="1967" max="1967" width="15.375" style="19" customWidth="1"/>
    <col min="1968" max="1968" width="7.875" style="19" customWidth="1"/>
    <col min="1969" max="1969" width="15.25" style="19" customWidth="1"/>
    <col min="1970" max="2039" width="0" style="19" hidden="1" customWidth="1"/>
    <col min="2040" max="2040" width="7.625" style="19" customWidth="1"/>
    <col min="2041" max="2041" width="14.75" style="19" customWidth="1"/>
    <col min="2042" max="2042" width="9.125" style="19" customWidth="1"/>
    <col min="2043" max="2043" width="15.375" style="19" customWidth="1"/>
    <col min="2044" max="2078" width="0" style="19" hidden="1" customWidth="1"/>
    <col min="2079" max="2079" width="2" style="19" customWidth="1"/>
    <col min="2080" max="2080" width="3" style="19" customWidth="1"/>
    <col min="2081" max="2083" width="9.625" style="19" bestFit="1" customWidth="1"/>
    <col min="2084" max="2084" width="10.125" style="19" bestFit="1" customWidth="1"/>
    <col min="2085" max="2217" width="9.125" style="19"/>
    <col min="2218" max="2218" width="4.125" style="19" customWidth="1"/>
    <col min="2219" max="2219" width="20.375" style="19" customWidth="1"/>
    <col min="2220" max="2220" width="41.75" style="19" customWidth="1"/>
    <col min="2221" max="2221" width="11.25" style="19" customWidth="1"/>
    <col min="2222" max="2222" width="7.375" style="19" customWidth="1"/>
    <col min="2223" max="2223" width="15.375" style="19" customWidth="1"/>
    <col min="2224" max="2224" width="7.875" style="19" customWidth="1"/>
    <col min="2225" max="2225" width="15.25" style="19" customWidth="1"/>
    <col min="2226" max="2295" width="0" style="19" hidden="1" customWidth="1"/>
    <col min="2296" max="2296" width="7.625" style="19" customWidth="1"/>
    <col min="2297" max="2297" width="14.75" style="19" customWidth="1"/>
    <col min="2298" max="2298" width="9.125" style="19" customWidth="1"/>
    <col min="2299" max="2299" width="15.375" style="19" customWidth="1"/>
    <col min="2300" max="2334" width="0" style="19" hidden="1" customWidth="1"/>
    <col min="2335" max="2335" width="2" style="19" customWidth="1"/>
    <col min="2336" max="2336" width="3" style="19" customWidth="1"/>
    <col min="2337" max="2339" width="9.625" style="19" bestFit="1" customWidth="1"/>
    <col min="2340" max="2340" width="10.125" style="19" bestFit="1" customWidth="1"/>
    <col min="2341" max="2473" width="9.125" style="19"/>
    <col min="2474" max="2474" width="4.125" style="19" customWidth="1"/>
    <col min="2475" max="2475" width="20.375" style="19" customWidth="1"/>
    <col min="2476" max="2476" width="41.75" style="19" customWidth="1"/>
    <col min="2477" max="2477" width="11.25" style="19" customWidth="1"/>
    <col min="2478" max="2478" width="7.375" style="19" customWidth="1"/>
    <col min="2479" max="2479" width="15.375" style="19" customWidth="1"/>
    <col min="2480" max="2480" width="7.875" style="19" customWidth="1"/>
    <col min="2481" max="2481" width="15.25" style="19" customWidth="1"/>
    <col min="2482" max="2551" width="0" style="19" hidden="1" customWidth="1"/>
    <col min="2552" max="2552" width="7.625" style="19" customWidth="1"/>
    <col min="2553" max="2553" width="14.75" style="19" customWidth="1"/>
    <col min="2554" max="2554" width="9.125" style="19" customWidth="1"/>
    <col min="2555" max="2555" width="15.375" style="19" customWidth="1"/>
    <col min="2556" max="2590" width="0" style="19" hidden="1" customWidth="1"/>
    <col min="2591" max="2591" width="2" style="19" customWidth="1"/>
    <col min="2592" max="2592" width="3" style="19" customWidth="1"/>
    <col min="2593" max="2595" width="9.625" style="19" bestFit="1" customWidth="1"/>
    <col min="2596" max="2596" width="10.125" style="19" bestFit="1" customWidth="1"/>
    <col min="2597" max="2729" width="9.125" style="19"/>
    <col min="2730" max="2730" width="4.125" style="19" customWidth="1"/>
    <col min="2731" max="2731" width="20.375" style="19" customWidth="1"/>
    <col min="2732" max="2732" width="41.75" style="19" customWidth="1"/>
    <col min="2733" max="2733" width="11.25" style="19" customWidth="1"/>
    <col min="2734" max="2734" width="7.375" style="19" customWidth="1"/>
    <col min="2735" max="2735" width="15.375" style="19" customWidth="1"/>
    <col min="2736" max="2736" width="7.875" style="19" customWidth="1"/>
    <col min="2737" max="2737" width="15.25" style="19" customWidth="1"/>
    <col min="2738" max="2807" width="0" style="19" hidden="1" customWidth="1"/>
    <col min="2808" max="2808" width="7.625" style="19" customWidth="1"/>
    <col min="2809" max="2809" width="14.75" style="19" customWidth="1"/>
    <col min="2810" max="2810" width="9.125" style="19" customWidth="1"/>
    <col min="2811" max="2811" width="15.375" style="19" customWidth="1"/>
    <col min="2812" max="2846" width="0" style="19" hidden="1" customWidth="1"/>
    <col min="2847" max="2847" width="2" style="19" customWidth="1"/>
    <col min="2848" max="2848" width="3" style="19" customWidth="1"/>
    <col min="2849" max="2851" width="9.625" style="19" bestFit="1" customWidth="1"/>
    <col min="2852" max="2852" width="10.125" style="19" bestFit="1" customWidth="1"/>
    <col min="2853" max="2985" width="9.125" style="19"/>
    <col min="2986" max="2986" width="4.125" style="19" customWidth="1"/>
    <col min="2987" max="2987" width="20.375" style="19" customWidth="1"/>
    <col min="2988" max="2988" width="41.75" style="19" customWidth="1"/>
    <col min="2989" max="2989" width="11.25" style="19" customWidth="1"/>
    <col min="2990" max="2990" width="7.375" style="19" customWidth="1"/>
    <col min="2991" max="2991" width="15.375" style="19" customWidth="1"/>
    <col min="2992" max="2992" width="7.875" style="19" customWidth="1"/>
    <col min="2993" max="2993" width="15.25" style="19" customWidth="1"/>
    <col min="2994" max="3063" width="0" style="19" hidden="1" customWidth="1"/>
    <col min="3064" max="3064" width="7.625" style="19" customWidth="1"/>
    <col min="3065" max="3065" width="14.75" style="19" customWidth="1"/>
    <col min="3066" max="3066" width="9.125" style="19" customWidth="1"/>
    <col min="3067" max="3067" width="15.375" style="19" customWidth="1"/>
    <col min="3068" max="3102" width="0" style="19" hidden="1" customWidth="1"/>
    <col min="3103" max="3103" width="2" style="19" customWidth="1"/>
    <col min="3104" max="3104" width="3" style="19" customWidth="1"/>
    <col min="3105" max="3107" width="9.625" style="19" bestFit="1" customWidth="1"/>
    <col min="3108" max="3108" width="10.125" style="19" bestFit="1" customWidth="1"/>
    <col min="3109" max="3241" width="9.125" style="19"/>
    <col min="3242" max="3242" width="4.125" style="19" customWidth="1"/>
    <col min="3243" max="3243" width="20.375" style="19" customWidth="1"/>
    <col min="3244" max="3244" width="41.75" style="19" customWidth="1"/>
    <col min="3245" max="3245" width="11.25" style="19" customWidth="1"/>
    <col min="3246" max="3246" width="7.375" style="19" customWidth="1"/>
    <col min="3247" max="3247" width="15.375" style="19" customWidth="1"/>
    <col min="3248" max="3248" width="7.875" style="19" customWidth="1"/>
    <col min="3249" max="3249" width="15.25" style="19" customWidth="1"/>
    <col min="3250" max="3319" width="0" style="19" hidden="1" customWidth="1"/>
    <col min="3320" max="3320" width="7.625" style="19" customWidth="1"/>
    <col min="3321" max="3321" width="14.75" style="19" customWidth="1"/>
    <col min="3322" max="3322" width="9.125" style="19" customWidth="1"/>
    <col min="3323" max="3323" width="15.375" style="19" customWidth="1"/>
    <col min="3324" max="3358" width="0" style="19" hidden="1" customWidth="1"/>
    <col min="3359" max="3359" width="2" style="19" customWidth="1"/>
    <col min="3360" max="3360" width="3" style="19" customWidth="1"/>
    <col min="3361" max="3363" width="9.625" style="19" bestFit="1" customWidth="1"/>
    <col min="3364" max="3364" width="10.125" style="19" bestFit="1" customWidth="1"/>
    <col min="3365" max="3497" width="9.125" style="19"/>
    <col min="3498" max="3498" width="4.125" style="19" customWidth="1"/>
    <col min="3499" max="3499" width="20.375" style="19" customWidth="1"/>
    <col min="3500" max="3500" width="41.75" style="19" customWidth="1"/>
    <col min="3501" max="3501" width="11.25" style="19" customWidth="1"/>
    <col min="3502" max="3502" width="7.375" style="19" customWidth="1"/>
    <col min="3503" max="3503" width="15.375" style="19" customWidth="1"/>
    <col min="3504" max="3504" width="7.875" style="19" customWidth="1"/>
    <col min="3505" max="3505" width="15.25" style="19" customWidth="1"/>
    <col min="3506" max="3575" width="0" style="19" hidden="1" customWidth="1"/>
    <col min="3576" max="3576" width="7.625" style="19" customWidth="1"/>
    <col min="3577" max="3577" width="14.75" style="19" customWidth="1"/>
    <col min="3578" max="3578" width="9.125" style="19" customWidth="1"/>
    <col min="3579" max="3579" width="15.375" style="19" customWidth="1"/>
    <col min="3580" max="3614" width="0" style="19" hidden="1" customWidth="1"/>
    <col min="3615" max="3615" width="2" style="19" customWidth="1"/>
    <col min="3616" max="3616" width="3" style="19" customWidth="1"/>
    <col min="3617" max="3619" width="9.625" style="19" bestFit="1" customWidth="1"/>
    <col min="3620" max="3620" width="10.125" style="19" bestFit="1" customWidth="1"/>
    <col min="3621" max="3753" width="9.125" style="19"/>
    <col min="3754" max="3754" width="4.125" style="19" customWidth="1"/>
    <col min="3755" max="3755" width="20.375" style="19" customWidth="1"/>
    <col min="3756" max="3756" width="41.75" style="19" customWidth="1"/>
    <col min="3757" max="3757" width="11.25" style="19" customWidth="1"/>
    <col min="3758" max="3758" width="7.375" style="19" customWidth="1"/>
    <col min="3759" max="3759" width="15.375" style="19" customWidth="1"/>
    <col min="3760" max="3760" width="7.875" style="19" customWidth="1"/>
    <col min="3761" max="3761" width="15.25" style="19" customWidth="1"/>
    <col min="3762" max="3831" width="0" style="19" hidden="1" customWidth="1"/>
    <col min="3832" max="3832" width="7.625" style="19" customWidth="1"/>
    <col min="3833" max="3833" width="14.75" style="19" customWidth="1"/>
    <col min="3834" max="3834" width="9.125" style="19" customWidth="1"/>
    <col min="3835" max="3835" width="15.375" style="19" customWidth="1"/>
    <col min="3836" max="3870" width="0" style="19" hidden="1" customWidth="1"/>
    <col min="3871" max="3871" width="2" style="19" customWidth="1"/>
    <col min="3872" max="3872" width="3" style="19" customWidth="1"/>
    <col min="3873" max="3875" width="9.625" style="19" bestFit="1" customWidth="1"/>
    <col min="3876" max="3876" width="10.125" style="19" bestFit="1" customWidth="1"/>
    <col min="3877" max="4009" width="9.125" style="19"/>
    <col min="4010" max="4010" width="4.125" style="19" customWidth="1"/>
    <col min="4011" max="4011" width="20.375" style="19" customWidth="1"/>
    <col min="4012" max="4012" width="41.75" style="19" customWidth="1"/>
    <col min="4013" max="4013" width="11.25" style="19" customWidth="1"/>
    <col min="4014" max="4014" width="7.375" style="19" customWidth="1"/>
    <col min="4015" max="4015" width="15.375" style="19" customWidth="1"/>
    <col min="4016" max="4016" width="7.875" style="19" customWidth="1"/>
    <col min="4017" max="4017" width="15.25" style="19" customWidth="1"/>
    <col min="4018" max="4087" width="0" style="19" hidden="1" customWidth="1"/>
    <col min="4088" max="4088" width="7.625" style="19" customWidth="1"/>
    <col min="4089" max="4089" width="14.75" style="19" customWidth="1"/>
    <col min="4090" max="4090" width="9.125" style="19" customWidth="1"/>
    <col min="4091" max="4091" width="15.375" style="19" customWidth="1"/>
    <col min="4092" max="4126" width="0" style="19" hidden="1" customWidth="1"/>
    <col min="4127" max="4127" width="2" style="19" customWidth="1"/>
    <col min="4128" max="4128" width="3" style="19" customWidth="1"/>
    <col min="4129" max="4131" width="9.625" style="19" bestFit="1" customWidth="1"/>
    <col min="4132" max="4132" width="10.125" style="19" bestFit="1" customWidth="1"/>
    <col min="4133" max="4265" width="9.125" style="19"/>
    <col min="4266" max="4266" width="4.125" style="19" customWidth="1"/>
    <col min="4267" max="4267" width="20.375" style="19" customWidth="1"/>
    <col min="4268" max="4268" width="41.75" style="19" customWidth="1"/>
    <col min="4269" max="4269" width="11.25" style="19" customWidth="1"/>
    <col min="4270" max="4270" width="7.375" style="19" customWidth="1"/>
    <col min="4271" max="4271" width="15.375" style="19" customWidth="1"/>
    <col min="4272" max="4272" width="7.875" style="19" customWidth="1"/>
    <col min="4273" max="4273" width="15.25" style="19" customWidth="1"/>
    <col min="4274" max="4343" width="0" style="19" hidden="1" customWidth="1"/>
    <col min="4344" max="4344" width="7.625" style="19" customWidth="1"/>
    <col min="4345" max="4345" width="14.75" style="19" customWidth="1"/>
    <col min="4346" max="4346" width="9.125" style="19" customWidth="1"/>
    <col min="4347" max="4347" width="15.375" style="19" customWidth="1"/>
    <col min="4348" max="4382" width="0" style="19" hidden="1" customWidth="1"/>
    <col min="4383" max="4383" width="2" style="19" customWidth="1"/>
    <col min="4384" max="4384" width="3" style="19" customWidth="1"/>
    <col min="4385" max="4387" width="9.625" style="19" bestFit="1" customWidth="1"/>
    <col min="4388" max="4388" width="10.125" style="19" bestFit="1" customWidth="1"/>
    <col min="4389" max="4521" width="9.125" style="19"/>
    <col min="4522" max="4522" width="4.125" style="19" customWidth="1"/>
    <col min="4523" max="4523" width="20.375" style="19" customWidth="1"/>
    <col min="4524" max="4524" width="41.75" style="19" customWidth="1"/>
    <col min="4525" max="4525" width="11.25" style="19" customWidth="1"/>
    <col min="4526" max="4526" width="7.375" style="19" customWidth="1"/>
    <col min="4527" max="4527" width="15.375" style="19" customWidth="1"/>
    <col min="4528" max="4528" width="7.875" style="19" customWidth="1"/>
    <col min="4529" max="4529" width="15.25" style="19" customWidth="1"/>
    <col min="4530" max="4599" width="0" style="19" hidden="1" customWidth="1"/>
    <col min="4600" max="4600" width="7.625" style="19" customWidth="1"/>
    <col min="4601" max="4601" width="14.75" style="19" customWidth="1"/>
    <col min="4602" max="4602" width="9.125" style="19" customWidth="1"/>
    <col min="4603" max="4603" width="15.375" style="19" customWidth="1"/>
    <col min="4604" max="4638" width="0" style="19" hidden="1" customWidth="1"/>
    <col min="4639" max="4639" width="2" style="19" customWidth="1"/>
    <col min="4640" max="4640" width="3" style="19" customWidth="1"/>
    <col min="4641" max="4643" width="9.625" style="19" bestFit="1" customWidth="1"/>
    <col min="4644" max="4644" width="10.125" style="19" bestFit="1" customWidth="1"/>
    <col min="4645" max="4777" width="9.125" style="19"/>
    <col min="4778" max="4778" width="4.125" style="19" customWidth="1"/>
    <col min="4779" max="4779" width="20.375" style="19" customWidth="1"/>
    <col min="4780" max="4780" width="41.75" style="19" customWidth="1"/>
    <col min="4781" max="4781" width="11.25" style="19" customWidth="1"/>
    <col min="4782" max="4782" width="7.375" style="19" customWidth="1"/>
    <col min="4783" max="4783" width="15.375" style="19" customWidth="1"/>
    <col min="4784" max="4784" width="7.875" style="19" customWidth="1"/>
    <col min="4785" max="4785" width="15.25" style="19" customWidth="1"/>
    <col min="4786" max="4855" width="0" style="19" hidden="1" customWidth="1"/>
    <col min="4856" max="4856" width="7.625" style="19" customWidth="1"/>
    <col min="4857" max="4857" width="14.75" style="19" customWidth="1"/>
    <col min="4858" max="4858" width="9.125" style="19" customWidth="1"/>
    <col min="4859" max="4859" width="15.375" style="19" customWidth="1"/>
    <col min="4860" max="4894" width="0" style="19" hidden="1" customWidth="1"/>
    <col min="4895" max="4895" width="2" style="19" customWidth="1"/>
    <col min="4896" max="4896" width="3" style="19" customWidth="1"/>
    <col min="4897" max="4899" width="9.625" style="19" bestFit="1" customWidth="1"/>
    <col min="4900" max="4900" width="10.125" style="19" bestFit="1" customWidth="1"/>
    <col min="4901" max="5033" width="9.125" style="19"/>
    <col min="5034" max="5034" width="4.125" style="19" customWidth="1"/>
    <col min="5035" max="5035" width="20.375" style="19" customWidth="1"/>
    <col min="5036" max="5036" width="41.75" style="19" customWidth="1"/>
    <col min="5037" max="5037" width="11.25" style="19" customWidth="1"/>
    <col min="5038" max="5038" width="7.375" style="19" customWidth="1"/>
    <col min="5039" max="5039" width="15.375" style="19" customWidth="1"/>
    <col min="5040" max="5040" width="7.875" style="19" customWidth="1"/>
    <col min="5041" max="5041" width="15.25" style="19" customWidth="1"/>
    <col min="5042" max="5111" width="0" style="19" hidden="1" customWidth="1"/>
    <col min="5112" max="5112" width="7.625" style="19" customWidth="1"/>
    <col min="5113" max="5113" width="14.75" style="19" customWidth="1"/>
    <col min="5114" max="5114" width="9.125" style="19" customWidth="1"/>
    <col min="5115" max="5115" width="15.375" style="19" customWidth="1"/>
    <col min="5116" max="5150" width="0" style="19" hidden="1" customWidth="1"/>
    <col min="5151" max="5151" width="2" style="19" customWidth="1"/>
    <col min="5152" max="5152" width="3" style="19" customWidth="1"/>
    <col min="5153" max="5155" width="9.625" style="19" bestFit="1" customWidth="1"/>
    <col min="5156" max="5156" width="10.125" style="19" bestFit="1" customWidth="1"/>
    <col min="5157" max="5289" width="9.125" style="19"/>
    <col min="5290" max="5290" width="4.125" style="19" customWidth="1"/>
    <col min="5291" max="5291" width="20.375" style="19" customWidth="1"/>
    <col min="5292" max="5292" width="41.75" style="19" customWidth="1"/>
    <col min="5293" max="5293" width="11.25" style="19" customWidth="1"/>
    <col min="5294" max="5294" width="7.375" style="19" customWidth="1"/>
    <col min="5295" max="5295" width="15.375" style="19" customWidth="1"/>
    <col min="5296" max="5296" width="7.875" style="19" customWidth="1"/>
    <col min="5297" max="5297" width="15.25" style="19" customWidth="1"/>
    <col min="5298" max="5367" width="0" style="19" hidden="1" customWidth="1"/>
    <col min="5368" max="5368" width="7.625" style="19" customWidth="1"/>
    <col min="5369" max="5369" width="14.75" style="19" customWidth="1"/>
    <col min="5370" max="5370" width="9.125" style="19" customWidth="1"/>
    <col min="5371" max="5371" width="15.375" style="19" customWidth="1"/>
    <col min="5372" max="5406" width="0" style="19" hidden="1" customWidth="1"/>
    <col min="5407" max="5407" width="2" style="19" customWidth="1"/>
    <col min="5408" max="5408" width="3" style="19" customWidth="1"/>
    <col min="5409" max="5411" width="9.625" style="19" bestFit="1" customWidth="1"/>
    <col min="5412" max="5412" width="10.125" style="19" bestFit="1" customWidth="1"/>
    <col min="5413" max="5545" width="9.125" style="19"/>
    <col min="5546" max="5546" width="4.125" style="19" customWidth="1"/>
    <col min="5547" max="5547" width="20.375" style="19" customWidth="1"/>
    <col min="5548" max="5548" width="41.75" style="19" customWidth="1"/>
    <col min="5549" max="5549" width="11.25" style="19" customWidth="1"/>
    <col min="5550" max="5550" width="7.375" style="19" customWidth="1"/>
    <col min="5551" max="5551" width="15.375" style="19" customWidth="1"/>
    <col min="5552" max="5552" width="7.875" style="19" customWidth="1"/>
    <col min="5553" max="5553" width="15.25" style="19" customWidth="1"/>
    <col min="5554" max="5623" width="0" style="19" hidden="1" customWidth="1"/>
    <col min="5624" max="5624" width="7.625" style="19" customWidth="1"/>
    <col min="5625" max="5625" width="14.75" style="19" customWidth="1"/>
    <col min="5626" max="5626" width="9.125" style="19" customWidth="1"/>
    <col min="5627" max="5627" width="15.375" style="19" customWidth="1"/>
    <col min="5628" max="5662" width="0" style="19" hidden="1" customWidth="1"/>
    <col min="5663" max="5663" width="2" style="19" customWidth="1"/>
    <col min="5664" max="5664" width="3" style="19" customWidth="1"/>
    <col min="5665" max="5667" width="9.625" style="19" bestFit="1" customWidth="1"/>
    <col min="5668" max="5668" width="10.125" style="19" bestFit="1" customWidth="1"/>
    <col min="5669" max="5801" width="9.125" style="19"/>
    <col min="5802" max="5802" width="4.125" style="19" customWidth="1"/>
    <col min="5803" max="5803" width="20.375" style="19" customWidth="1"/>
    <col min="5804" max="5804" width="41.75" style="19" customWidth="1"/>
    <col min="5805" max="5805" width="11.25" style="19" customWidth="1"/>
    <col min="5806" max="5806" width="7.375" style="19" customWidth="1"/>
    <col min="5807" max="5807" width="15.375" style="19" customWidth="1"/>
    <col min="5808" max="5808" width="7.875" style="19" customWidth="1"/>
    <col min="5809" max="5809" width="15.25" style="19" customWidth="1"/>
    <col min="5810" max="5879" width="0" style="19" hidden="1" customWidth="1"/>
    <col min="5880" max="5880" width="7.625" style="19" customWidth="1"/>
    <col min="5881" max="5881" width="14.75" style="19" customWidth="1"/>
    <col min="5882" max="5882" width="9.125" style="19" customWidth="1"/>
    <col min="5883" max="5883" width="15.375" style="19" customWidth="1"/>
    <col min="5884" max="5918" width="0" style="19" hidden="1" customWidth="1"/>
    <col min="5919" max="5919" width="2" style="19" customWidth="1"/>
    <col min="5920" max="5920" width="3" style="19" customWidth="1"/>
    <col min="5921" max="5923" width="9.625" style="19" bestFit="1" customWidth="1"/>
    <col min="5924" max="5924" width="10.125" style="19" bestFit="1" customWidth="1"/>
    <col min="5925" max="6057" width="9.125" style="19"/>
    <col min="6058" max="6058" width="4.125" style="19" customWidth="1"/>
    <col min="6059" max="6059" width="20.375" style="19" customWidth="1"/>
    <col min="6060" max="6060" width="41.75" style="19" customWidth="1"/>
    <col min="6061" max="6061" width="11.25" style="19" customWidth="1"/>
    <col min="6062" max="6062" width="7.375" style="19" customWidth="1"/>
    <col min="6063" max="6063" width="15.375" style="19" customWidth="1"/>
    <col min="6064" max="6064" width="7.875" style="19" customWidth="1"/>
    <col min="6065" max="6065" width="15.25" style="19" customWidth="1"/>
    <col min="6066" max="6135" width="0" style="19" hidden="1" customWidth="1"/>
    <col min="6136" max="6136" width="7.625" style="19" customWidth="1"/>
    <col min="6137" max="6137" width="14.75" style="19" customWidth="1"/>
    <col min="6138" max="6138" width="9.125" style="19" customWidth="1"/>
    <col min="6139" max="6139" width="15.375" style="19" customWidth="1"/>
    <col min="6140" max="6174" width="0" style="19" hidden="1" customWidth="1"/>
    <col min="6175" max="6175" width="2" style="19" customWidth="1"/>
    <col min="6176" max="6176" width="3" style="19" customWidth="1"/>
    <col min="6177" max="6179" width="9.625" style="19" bestFit="1" customWidth="1"/>
    <col min="6180" max="6180" width="10.125" style="19" bestFit="1" customWidth="1"/>
    <col min="6181" max="6313" width="9.125" style="19"/>
    <col min="6314" max="6314" width="4.125" style="19" customWidth="1"/>
    <col min="6315" max="6315" width="20.375" style="19" customWidth="1"/>
    <col min="6316" max="6316" width="41.75" style="19" customWidth="1"/>
    <col min="6317" max="6317" width="11.25" style="19" customWidth="1"/>
    <col min="6318" max="6318" width="7.375" style="19" customWidth="1"/>
    <col min="6319" max="6319" width="15.375" style="19" customWidth="1"/>
    <col min="6320" max="6320" width="7.875" style="19" customWidth="1"/>
    <col min="6321" max="6321" width="15.25" style="19" customWidth="1"/>
    <col min="6322" max="6391" width="0" style="19" hidden="1" customWidth="1"/>
    <col min="6392" max="6392" width="7.625" style="19" customWidth="1"/>
    <col min="6393" max="6393" width="14.75" style="19" customWidth="1"/>
    <col min="6394" max="6394" width="9.125" style="19" customWidth="1"/>
    <col min="6395" max="6395" width="15.375" style="19" customWidth="1"/>
    <col min="6396" max="6430" width="0" style="19" hidden="1" customWidth="1"/>
    <col min="6431" max="6431" width="2" style="19" customWidth="1"/>
    <col min="6432" max="6432" width="3" style="19" customWidth="1"/>
    <col min="6433" max="6435" width="9.625" style="19" bestFit="1" customWidth="1"/>
    <col min="6436" max="6436" width="10.125" style="19" bestFit="1" customWidth="1"/>
    <col min="6437" max="6569" width="9.125" style="19"/>
    <col min="6570" max="6570" width="4.125" style="19" customWidth="1"/>
    <col min="6571" max="6571" width="20.375" style="19" customWidth="1"/>
    <col min="6572" max="6572" width="41.75" style="19" customWidth="1"/>
    <col min="6573" max="6573" width="11.25" style="19" customWidth="1"/>
    <col min="6574" max="6574" width="7.375" style="19" customWidth="1"/>
    <col min="6575" max="6575" width="15.375" style="19" customWidth="1"/>
    <col min="6576" max="6576" width="7.875" style="19" customWidth="1"/>
    <col min="6577" max="6577" width="15.25" style="19" customWidth="1"/>
    <col min="6578" max="6647" width="0" style="19" hidden="1" customWidth="1"/>
    <col min="6648" max="6648" width="7.625" style="19" customWidth="1"/>
    <col min="6649" max="6649" width="14.75" style="19" customWidth="1"/>
    <col min="6650" max="6650" width="9.125" style="19" customWidth="1"/>
    <col min="6651" max="6651" width="15.375" style="19" customWidth="1"/>
    <col min="6652" max="6686" width="0" style="19" hidden="1" customWidth="1"/>
    <col min="6687" max="6687" width="2" style="19" customWidth="1"/>
    <col min="6688" max="6688" width="3" style="19" customWidth="1"/>
    <col min="6689" max="6691" width="9.625" style="19" bestFit="1" customWidth="1"/>
    <col min="6692" max="6692" width="10.125" style="19" bestFit="1" customWidth="1"/>
    <col min="6693" max="6825" width="9.125" style="19"/>
    <col min="6826" max="6826" width="4.125" style="19" customWidth="1"/>
    <col min="6827" max="6827" width="20.375" style="19" customWidth="1"/>
    <col min="6828" max="6828" width="41.75" style="19" customWidth="1"/>
    <col min="6829" max="6829" width="11.25" style="19" customWidth="1"/>
    <col min="6830" max="6830" width="7.375" style="19" customWidth="1"/>
    <col min="6831" max="6831" width="15.375" style="19" customWidth="1"/>
    <col min="6832" max="6832" width="7.875" style="19" customWidth="1"/>
    <col min="6833" max="6833" width="15.25" style="19" customWidth="1"/>
    <col min="6834" max="6903" width="0" style="19" hidden="1" customWidth="1"/>
    <col min="6904" max="6904" width="7.625" style="19" customWidth="1"/>
    <col min="6905" max="6905" width="14.75" style="19" customWidth="1"/>
    <col min="6906" max="6906" width="9.125" style="19" customWidth="1"/>
    <col min="6907" max="6907" width="15.375" style="19" customWidth="1"/>
    <col min="6908" max="6942" width="0" style="19" hidden="1" customWidth="1"/>
    <col min="6943" max="6943" width="2" style="19" customWidth="1"/>
    <col min="6944" max="6944" width="3" style="19" customWidth="1"/>
    <col min="6945" max="6947" width="9.625" style="19" bestFit="1" customWidth="1"/>
    <col min="6948" max="6948" width="10.125" style="19" bestFit="1" customWidth="1"/>
    <col min="6949" max="7081" width="9.125" style="19"/>
    <col min="7082" max="7082" width="4.125" style="19" customWidth="1"/>
    <col min="7083" max="7083" width="20.375" style="19" customWidth="1"/>
    <col min="7084" max="7084" width="41.75" style="19" customWidth="1"/>
    <col min="7085" max="7085" width="11.25" style="19" customWidth="1"/>
    <col min="7086" max="7086" width="7.375" style="19" customWidth="1"/>
    <col min="7087" max="7087" width="15.375" style="19" customWidth="1"/>
    <col min="7088" max="7088" width="7.875" style="19" customWidth="1"/>
    <col min="7089" max="7089" width="15.25" style="19" customWidth="1"/>
    <col min="7090" max="7159" width="0" style="19" hidden="1" customWidth="1"/>
    <col min="7160" max="7160" width="7.625" style="19" customWidth="1"/>
    <col min="7161" max="7161" width="14.75" style="19" customWidth="1"/>
    <col min="7162" max="7162" width="9.125" style="19" customWidth="1"/>
    <col min="7163" max="7163" width="15.375" style="19" customWidth="1"/>
    <col min="7164" max="7198" width="0" style="19" hidden="1" customWidth="1"/>
    <col min="7199" max="7199" width="2" style="19" customWidth="1"/>
    <col min="7200" max="7200" width="3" style="19" customWidth="1"/>
    <col min="7201" max="7203" width="9.625" style="19" bestFit="1" customWidth="1"/>
    <col min="7204" max="7204" width="10.125" style="19" bestFit="1" customWidth="1"/>
    <col min="7205" max="7337" width="9.125" style="19"/>
    <col min="7338" max="7338" width="4.125" style="19" customWidth="1"/>
    <col min="7339" max="7339" width="20.375" style="19" customWidth="1"/>
    <col min="7340" max="7340" width="41.75" style="19" customWidth="1"/>
    <col min="7341" max="7341" width="11.25" style="19" customWidth="1"/>
    <col min="7342" max="7342" width="7.375" style="19" customWidth="1"/>
    <col min="7343" max="7343" width="15.375" style="19" customWidth="1"/>
    <col min="7344" max="7344" width="7.875" style="19" customWidth="1"/>
    <col min="7345" max="7345" width="15.25" style="19" customWidth="1"/>
    <col min="7346" max="7415" width="0" style="19" hidden="1" customWidth="1"/>
    <col min="7416" max="7416" width="7.625" style="19" customWidth="1"/>
    <col min="7417" max="7417" width="14.75" style="19" customWidth="1"/>
    <col min="7418" max="7418" width="9.125" style="19" customWidth="1"/>
    <col min="7419" max="7419" width="15.375" style="19" customWidth="1"/>
    <col min="7420" max="7454" width="0" style="19" hidden="1" customWidth="1"/>
    <col min="7455" max="7455" width="2" style="19" customWidth="1"/>
    <col min="7456" max="7456" width="3" style="19" customWidth="1"/>
    <col min="7457" max="7459" width="9.625" style="19" bestFit="1" customWidth="1"/>
    <col min="7460" max="7460" width="10.125" style="19" bestFit="1" customWidth="1"/>
    <col min="7461" max="7593" width="9.125" style="19"/>
    <col min="7594" max="7594" width="4.125" style="19" customWidth="1"/>
    <col min="7595" max="7595" width="20.375" style="19" customWidth="1"/>
    <col min="7596" max="7596" width="41.75" style="19" customWidth="1"/>
    <col min="7597" max="7597" width="11.25" style="19" customWidth="1"/>
    <col min="7598" max="7598" width="7.375" style="19" customWidth="1"/>
    <col min="7599" max="7599" width="15.375" style="19" customWidth="1"/>
    <col min="7600" max="7600" width="7.875" style="19" customWidth="1"/>
    <col min="7601" max="7601" width="15.25" style="19" customWidth="1"/>
    <col min="7602" max="7671" width="0" style="19" hidden="1" customWidth="1"/>
    <col min="7672" max="7672" width="7.625" style="19" customWidth="1"/>
    <col min="7673" max="7673" width="14.75" style="19" customWidth="1"/>
    <col min="7674" max="7674" width="9.125" style="19" customWidth="1"/>
    <col min="7675" max="7675" width="15.375" style="19" customWidth="1"/>
    <col min="7676" max="7710" width="0" style="19" hidden="1" customWidth="1"/>
    <col min="7711" max="7711" width="2" style="19" customWidth="1"/>
    <col min="7712" max="7712" width="3" style="19" customWidth="1"/>
    <col min="7713" max="7715" width="9.625" style="19" bestFit="1" customWidth="1"/>
    <col min="7716" max="7716" width="10.125" style="19" bestFit="1" customWidth="1"/>
    <col min="7717" max="7849" width="9.125" style="19"/>
    <col min="7850" max="7850" width="4.125" style="19" customWidth="1"/>
    <col min="7851" max="7851" width="20.375" style="19" customWidth="1"/>
    <col min="7852" max="7852" width="41.75" style="19" customWidth="1"/>
    <col min="7853" max="7853" width="11.25" style="19" customWidth="1"/>
    <col min="7854" max="7854" width="7.375" style="19" customWidth="1"/>
    <col min="7855" max="7855" width="15.375" style="19" customWidth="1"/>
    <col min="7856" max="7856" width="7.875" style="19" customWidth="1"/>
    <col min="7857" max="7857" width="15.25" style="19" customWidth="1"/>
    <col min="7858" max="7927" width="0" style="19" hidden="1" customWidth="1"/>
    <col min="7928" max="7928" width="7.625" style="19" customWidth="1"/>
    <col min="7929" max="7929" width="14.75" style="19" customWidth="1"/>
    <col min="7930" max="7930" width="9.125" style="19" customWidth="1"/>
    <col min="7931" max="7931" width="15.375" style="19" customWidth="1"/>
    <col min="7932" max="7966" width="0" style="19" hidden="1" customWidth="1"/>
    <col min="7967" max="7967" width="2" style="19" customWidth="1"/>
    <col min="7968" max="7968" width="3" style="19" customWidth="1"/>
    <col min="7969" max="7971" width="9.625" style="19" bestFit="1" customWidth="1"/>
    <col min="7972" max="7972" width="10.125" style="19" bestFit="1" customWidth="1"/>
    <col min="7973" max="8105" width="9.125" style="19"/>
    <col min="8106" max="8106" width="4.125" style="19" customWidth="1"/>
    <col min="8107" max="8107" width="20.375" style="19" customWidth="1"/>
    <col min="8108" max="8108" width="41.75" style="19" customWidth="1"/>
    <col min="8109" max="8109" width="11.25" style="19" customWidth="1"/>
    <col min="8110" max="8110" width="7.375" style="19" customWidth="1"/>
    <col min="8111" max="8111" width="15.375" style="19" customWidth="1"/>
    <col min="8112" max="8112" width="7.875" style="19" customWidth="1"/>
    <col min="8113" max="8113" width="15.25" style="19" customWidth="1"/>
    <col min="8114" max="8183" width="0" style="19" hidden="1" customWidth="1"/>
    <col min="8184" max="8184" width="7.625" style="19" customWidth="1"/>
    <col min="8185" max="8185" width="14.75" style="19" customWidth="1"/>
    <col min="8186" max="8186" width="9.125" style="19" customWidth="1"/>
    <col min="8187" max="8187" width="15.375" style="19" customWidth="1"/>
    <col min="8188" max="8222" width="0" style="19" hidden="1" customWidth="1"/>
    <col min="8223" max="8223" width="2" style="19" customWidth="1"/>
    <col min="8224" max="8224" width="3" style="19" customWidth="1"/>
    <col min="8225" max="8227" width="9.625" style="19" bestFit="1" customWidth="1"/>
    <col min="8228" max="8228" width="10.125" style="19" bestFit="1" customWidth="1"/>
    <col min="8229" max="8361" width="9.125" style="19"/>
    <col min="8362" max="8362" width="4.125" style="19" customWidth="1"/>
    <col min="8363" max="8363" width="20.375" style="19" customWidth="1"/>
    <col min="8364" max="8364" width="41.75" style="19" customWidth="1"/>
    <col min="8365" max="8365" width="11.25" style="19" customWidth="1"/>
    <col min="8366" max="8366" width="7.375" style="19" customWidth="1"/>
    <col min="8367" max="8367" width="15.375" style="19" customWidth="1"/>
    <col min="8368" max="8368" width="7.875" style="19" customWidth="1"/>
    <col min="8369" max="8369" width="15.25" style="19" customWidth="1"/>
    <col min="8370" max="8439" width="0" style="19" hidden="1" customWidth="1"/>
    <col min="8440" max="8440" width="7.625" style="19" customWidth="1"/>
    <col min="8441" max="8441" width="14.75" style="19" customWidth="1"/>
    <col min="8442" max="8442" width="9.125" style="19" customWidth="1"/>
    <col min="8443" max="8443" width="15.375" style="19" customWidth="1"/>
    <col min="8444" max="8478" width="0" style="19" hidden="1" customWidth="1"/>
    <col min="8479" max="8479" width="2" style="19" customWidth="1"/>
    <col min="8480" max="8480" width="3" style="19" customWidth="1"/>
    <col min="8481" max="8483" width="9.625" style="19" bestFit="1" customWidth="1"/>
    <col min="8484" max="8484" width="10.125" style="19" bestFit="1" customWidth="1"/>
    <col min="8485" max="8617" width="9.125" style="19"/>
    <col min="8618" max="8618" width="4.125" style="19" customWidth="1"/>
    <col min="8619" max="8619" width="20.375" style="19" customWidth="1"/>
    <col min="8620" max="8620" width="41.75" style="19" customWidth="1"/>
    <col min="8621" max="8621" width="11.25" style="19" customWidth="1"/>
    <col min="8622" max="8622" width="7.375" style="19" customWidth="1"/>
    <col min="8623" max="8623" width="15.375" style="19" customWidth="1"/>
    <col min="8624" max="8624" width="7.875" style="19" customWidth="1"/>
    <col min="8625" max="8625" width="15.25" style="19" customWidth="1"/>
    <col min="8626" max="8695" width="0" style="19" hidden="1" customWidth="1"/>
    <col min="8696" max="8696" width="7.625" style="19" customWidth="1"/>
    <col min="8697" max="8697" width="14.75" style="19" customWidth="1"/>
    <col min="8698" max="8698" width="9.125" style="19" customWidth="1"/>
    <col min="8699" max="8699" width="15.375" style="19" customWidth="1"/>
    <col min="8700" max="8734" width="0" style="19" hidden="1" customWidth="1"/>
    <col min="8735" max="8735" width="2" style="19" customWidth="1"/>
    <col min="8736" max="8736" width="3" style="19" customWidth="1"/>
    <col min="8737" max="8739" width="9.625" style="19" bestFit="1" customWidth="1"/>
    <col min="8740" max="8740" width="10.125" style="19" bestFit="1" customWidth="1"/>
    <col min="8741" max="8873" width="9.125" style="19"/>
    <col min="8874" max="8874" width="4.125" style="19" customWidth="1"/>
    <col min="8875" max="8875" width="20.375" style="19" customWidth="1"/>
    <col min="8876" max="8876" width="41.75" style="19" customWidth="1"/>
    <col min="8877" max="8877" width="11.25" style="19" customWidth="1"/>
    <col min="8878" max="8878" width="7.375" style="19" customWidth="1"/>
    <col min="8879" max="8879" width="15.375" style="19" customWidth="1"/>
    <col min="8880" max="8880" width="7.875" style="19" customWidth="1"/>
    <col min="8881" max="8881" width="15.25" style="19" customWidth="1"/>
    <col min="8882" max="8951" width="0" style="19" hidden="1" customWidth="1"/>
    <col min="8952" max="8952" width="7.625" style="19" customWidth="1"/>
    <col min="8953" max="8953" width="14.75" style="19" customWidth="1"/>
    <col min="8954" max="8954" width="9.125" style="19" customWidth="1"/>
    <col min="8955" max="8955" width="15.375" style="19" customWidth="1"/>
    <col min="8956" max="8990" width="0" style="19" hidden="1" customWidth="1"/>
    <col min="8991" max="8991" width="2" style="19" customWidth="1"/>
    <col min="8992" max="8992" width="3" style="19" customWidth="1"/>
    <col min="8993" max="8995" width="9.625" style="19" bestFit="1" customWidth="1"/>
    <col min="8996" max="8996" width="10.125" style="19" bestFit="1" customWidth="1"/>
    <col min="8997" max="9129" width="9.125" style="19"/>
    <col min="9130" max="9130" width="4.125" style="19" customWidth="1"/>
    <col min="9131" max="9131" width="20.375" style="19" customWidth="1"/>
    <col min="9132" max="9132" width="41.75" style="19" customWidth="1"/>
    <col min="9133" max="9133" width="11.25" style="19" customWidth="1"/>
    <col min="9134" max="9134" width="7.375" style="19" customWidth="1"/>
    <col min="9135" max="9135" width="15.375" style="19" customWidth="1"/>
    <col min="9136" max="9136" width="7.875" style="19" customWidth="1"/>
    <col min="9137" max="9137" width="15.25" style="19" customWidth="1"/>
    <col min="9138" max="9207" width="0" style="19" hidden="1" customWidth="1"/>
    <col min="9208" max="9208" width="7.625" style="19" customWidth="1"/>
    <col min="9209" max="9209" width="14.75" style="19" customWidth="1"/>
    <col min="9210" max="9210" width="9.125" style="19" customWidth="1"/>
    <col min="9211" max="9211" width="15.375" style="19" customWidth="1"/>
    <col min="9212" max="9246" width="0" style="19" hidden="1" customWidth="1"/>
    <col min="9247" max="9247" width="2" style="19" customWidth="1"/>
    <col min="9248" max="9248" width="3" style="19" customWidth="1"/>
    <col min="9249" max="9251" width="9.625" style="19" bestFit="1" customWidth="1"/>
    <col min="9252" max="9252" width="10.125" style="19" bestFit="1" customWidth="1"/>
    <col min="9253" max="9385" width="9.125" style="19"/>
    <col min="9386" max="9386" width="4.125" style="19" customWidth="1"/>
    <col min="9387" max="9387" width="20.375" style="19" customWidth="1"/>
    <col min="9388" max="9388" width="41.75" style="19" customWidth="1"/>
    <col min="9389" max="9389" width="11.25" style="19" customWidth="1"/>
    <col min="9390" max="9390" width="7.375" style="19" customWidth="1"/>
    <col min="9391" max="9391" width="15.375" style="19" customWidth="1"/>
    <col min="9392" max="9392" width="7.875" style="19" customWidth="1"/>
    <col min="9393" max="9393" width="15.25" style="19" customWidth="1"/>
    <col min="9394" max="9463" width="0" style="19" hidden="1" customWidth="1"/>
    <col min="9464" max="9464" width="7.625" style="19" customWidth="1"/>
    <col min="9465" max="9465" width="14.75" style="19" customWidth="1"/>
    <col min="9466" max="9466" width="9.125" style="19" customWidth="1"/>
    <col min="9467" max="9467" width="15.375" style="19" customWidth="1"/>
    <col min="9468" max="9502" width="0" style="19" hidden="1" customWidth="1"/>
    <col min="9503" max="9503" width="2" style="19" customWidth="1"/>
    <col min="9504" max="9504" width="3" style="19" customWidth="1"/>
    <col min="9505" max="9507" width="9.625" style="19" bestFit="1" customWidth="1"/>
    <col min="9508" max="9508" width="10.125" style="19" bestFit="1" customWidth="1"/>
    <col min="9509" max="9641" width="9.125" style="19"/>
    <col min="9642" max="9642" width="4.125" style="19" customWidth="1"/>
    <col min="9643" max="9643" width="20.375" style="19" customWidth="1"/>
    <col min="9644" max="9644" width="41.75" style="19" customWidth="1"/>
    <col min="9645" max="9645" width="11.25" style="19" customWidth="1"/>
    <col min="9646" max="9646" width="7.375" style="19" customWidth="1"/>
    <col min="9647" max="9647" width="15.375" style="19" customWidth="1"/>
    <col min="9648" max="9648" width="7.875" style="19" customWidth="1"/>
    <col min="9649" max="9649" width="15.25" style="19" customWidth="1"/>
    <col min="9650" max="9719" width="0" style="19" hidden="1" customWidth="1"/>
    <col min="9720" max="9720" width="7.625" style="19" customWidth="1"/>
    <col min="9721" max="9721" width="14.75" style="19" customWidth="1"/>
    <col min="9722" max="9722" width="9.125" style="19" customWidth="1"/>
    <col min="9723" max="9723" width="15.375" style="19" customWidth="1"/>
    <col min="9724" max="9758" width="0" style="19" hidden="1" customWidth="1"/>
    <col min="9759" max="9759" width="2" style="19" customWidth="1"/>
    <col min="9760" max="9760" width="3" style="19" customWidth="1"/>
    <col min="9761" max="9763" width="9.625" style="19" bestFit="1" customWidth="1"/>
    <col min="9764" max="9764" width="10.125" style="19" bestFit="1" customWidth="1"/>
    <col min="9765" max="9897" width="9.125" style="19"/>
    <col min="9898" max="9898" width="4.125" style="19" customWidth="1"/>
    <col min="9899" max="9899" width="20.375" style="19" customWidth="1"/>
    <col min="9900" max="9900" width="41.75" style="19" customWidth="1"/>
    <col min="9901" max="9901" width="11.25" style="19" customWidth="1"/>
    <col min="9902" max="9902" width="7.375" style="19" customWidth="1"/>
    <col min="9903" max="9903" width="15.375" style="19" customWidth="1"/>
    <col min="9904" max="9904" width="7.875" style="19" customWidth="1"/>
    <col min="9905" max="9905" width="15.25" style="19" customWidth="1"/>
    <col min="9906" max="9975" width="0" style="19" hidden="1" customWidth="1"/>
    <col min="9976" max="9976" width="7.625" style="19" customWidth="1"/>
    <col min="9977" max="9977" width="14.75" style="19" customWidth="1"/>
    <col min="9978" max="9978" width="9.125" style="19" customWidth="1"/>
    <col min="9979" max="9979" width="15.375" style="19" customWidth="1"/>
    <col min="9980" max="10014" width="0" style="19" hidden="1" customWidth="1"/>
    <col min="10015" max="10015" width="2" style="19" customWidth="1"/>
    <col min="10016" max="10016" width="3" style="19" customWidth="1"/>
    <col min="10017" max="10019" width="9.625" style="19" bestFit="1" customWidth="1"/>
    <col min="10020" max="10020" width="10.125" style="19" bestFit="1" customWidth="1"/>
    <col min="10021" max="10153" width="9.125" style="19"/>
    <col min="10154" max="10154" width="4.125" style="19" customWidth="1"/>
    <col min="10155" max="10155" width="20.375" style="19" customWidth="1"/>
    <col min="10156" max="10156" width="41.75" style="19" customWidth="1"/>
    <col min="10157" max="10157" width="11.25" style="19" customWidth="1"/>
    <col min="10158" max="10158" width="7.375" style="19" customWidth="1"/>
    <col min="10159" max="10159" width="15.375" style="19" customWidth="1"/>
    <col min="10160" max="10160" width="7.875" style="19" customWidth="1"/>
    <col min="10161" max="10161" width="15.25" style="19" customWidth="1"/>
    <col min="10162" max="10231" width="0" style="19" hidden="1" customWidth="1"/>
    <col min="10232" max="10232" width="7.625" style="19" customWidth="1"/>
    <col min="10233" max="10233" width="14.75" style="19" customWidth="1"/>
    <col min="10234" max="10234" width="9.125" style="19" customWidth="1"/>
    <col min="10235" max="10235" width="15.375" style="19" customWidth="1"/>
    <col min="10236" max="10270" width="0" style="19" hidden="1" customWidth="1"/>
    <col min="10271" max="10271" width="2" style="19" customWidth="1"/>
    <col min="10272" max="10272" width="3" style="19" customWidth="1"/>
    <col min="10273" max="10275" width="9.625" style="19" bestFit="1" customWidth="1"/>
    <col min="10276" max="10276" width="10.125" style="19" bestFit="1" customWidth="1"/>
    <col min="10277" max="10409" width="9.125" style="19"/>
    <col min="10410" max="10410" width="4.125" style="19" customWidth="1"/>
    <col min="10411" max="10411" width="20.375" style="19" customWidth="1"/>
    <col min="10412" max="10412" width="41.75" style="19" customWidth="1"/>
    <col min="10413" max="10413" width="11.25" style="19" customWidth="1"/>
    <col min="10414" max="10414" width="7.375" style="19" customWidth="1"/>
    <col min="10415" max="10415" width="15.375" style="19" customWidth="1"/>
    <col min="10416" max="10416" width="7.875" style="19" customWidth="1"/>
    <col min="10417" max="10417" width="15.25" style="19" customWidth="1"/>
    <col min="10418" max="10487" width="0" style="19" hidden="1" customWidth="1"/>
    <col min="10488" max="10488" width="7.625" style="19" customWidth="1"/>
    <col min="10489" max="10489" width="14.75" style="19" customWidth="1"/>
    <col min="10490" max="10490" width="9.125" style="19" customWidth="1"/>
    <col min="10491" max="10491" width="15.375" style="19" customWidth="1"/>
    <col min="10492" max="10526" width="0" style="19" hidden="1" customWidth="1"/>
    <col min="10527" max="10527" width="2" style="19" customWidth="1"/>
    <col min="10528" max="10528" width="3" style="19" customWidth="1"/>
    <col min="10529" max="10531" width="9.625" style="19" bestFit="1" customWidth="1"/>
    <col min="10532" max="10532" width="10.125" style="19" bestFit="1" customWidth="1"/>
    <col min="10533" max="10665" width="9.125" style="19"/>
    <col min="10666" max="10666" width="4.125" style="19" customWidth="1"/>
    <col min="10667" max="10667" width="20.375" style="19" customWidth="1"/>
    <col min="10668" max="10668" width="41.75" style="19" customWidth="1"/>
    <col min="10669" max="10669" width="11.25" style="19" customWidth="1"/>
    <col min="10670" max="10670" width="7.375" style="19" customWidth="1"/>
    <col min="10671" max="10671" width="15.375" style="19" customWidth="1"/>
    <col min="10672" max="10672" width="7.875" style="19" customWidth="1"/>
    <col min="10673" max="10673" width="15.25" style="19" customWidth="1"/>
    <col min="10674" max="10743" width="0" style="19" hidden="1" customWidth="1"/>
    <col min="10744" max="10744" width="7.625" style="19" customWidth="1"/>
    <col min="10745" max="10745" width="14.75" style="19" customWidth="1"/>
    <col min="10746" max="10746" width="9.125" style="19" customWidth="1"/>
    <col min="10747" max="10747" width="15.375" style="19" customWidth="1"/>
    <col min="10748" max="10782" width="0" style="19" hidden="1" customWidth="1"/>
    <col min="10783" max="10783" width="2" style="19" customWidth="1"/>
    <col min="10784" max="10784" width="3" style="19" customWidth="1"/>
    <col min="10785" max="10787" width="9.625" style="19" bestFit="1" customWidth="1"/>
    <col min="10788" max="10788" width="10.125" style="19" bestFit="1" customWidth="1"/>
    <col min="10789" max="10921" width="9.125" style="19"/>
    <col min="10922" max="10922" width="4.125" style="19" customWidth="1"/>
    <col min="10923" max="10923" width="20.375" style="19" customWidth="1"/>
    <col min="10924" max="10924" width="41.75" style="19" customWidth="1"/>
    <col min="10925" max="10925" width="11.25" style="19" customWidth="1"/>
    <col min="10926" max="10926" width="7.375" style="19" customWidth="1"/>
    <col min="10927" max="10927" width="15.375" style="19" customWidth="1"/>
    <col min="10928" max="10928" width="7.875" style="19" customWidth="1"/>
    <col min="10929" max="10929" width="15.25" style="19" customWidth="1"/>
    <col min="10930" max="10999" width="0" style="19" hidden="1" customWidth="1"/>
    <col min="11000" max="11000" width="7.625" style="19" customWidth="1"/>
    <col min="11001" max="11001" width="14.75" style="19" customWidth="1"/>
    <col min="11002" max="11002" width="9.125" style="19" customWidth="1"/>
    <col min="11003" max="11003" width="15.375" style="19" customWidth="1"/>
    <col min="11004" max="11038" width="0" style="19" hidden="1" customWidth="1"/>
    <col min="11039" max="11039" width="2" style="19" customWidth="1"/>
    <col min="11040" max="11040" width="3" style="19" customWidth="1"/>
    <col min="11041" max="11043" width="9.625" style="19" bestFit="1" customWidth="1"/>
    <col min="11044" max="11044" width="10.125" style="19" bestFit="1" customWidth="1"/>
    <col min="11045" max="11177" width="9.125" style="19"/>
    <col min="11178" max="11178" width="4.125" style="19" customWidth="1"/>
    <col min="11179" max="11179" width="20.375" style="19" customWidth="1"/>
    <col min="11180" max="11180" width="41.75" style="19" customWidth="1"/>
    <col min="11181" max="11181" width="11.25" style="19" customWidth="1"/>
    <col min="11182" max="11182" width="7.375" style="19" customWidth="1"/>
    <col min="11183" max="11183" width="15.375" style="19" customWidth="1"/>
    <col min="11184" max="11184" width="7.875" style="19" customWidth="1"/>
    <col min="11185" max="11185" width="15.25" style="19" customWidth="1"/>
    <col min="11186" max="11255" width="0" style="19" hidden="1" customWidth="1"/>
    <col min="11256" max="11256" width="7.625" style="19" customWidth="1"/>
    <col min="11257" max="11257" width="14.75" style="19" customWidth="1"/>
    <col min="11258" max="11258" width="9.125" style="19" customWidth="1"/>
    <col min="11259" max="11259" width="15.375" style="19" customWidth="1"/>
    <col min="11260" max="11294" width="0" style="19" hidden="1" customWidth="1"/>
    <col min="11295" max="11295" width="2" style="19" customWidth="1"/>
    <col min="11296" max="11296" width="3" style="19" customWidth="1"/>
    <col min="11297" max="11299" width="9.625" style="19" bestFit="1" customWidth="1"/>
    <col min="11300" max="11300" width="10.125" style="19" bestFit="1" customWidth="1"/>
    <col min="11301" max="11433" width="9.125" style="19"/>
    <col min="11434" max="11434" width="4.125" style="19" customWidth="1"/>
    <col min="11435" max="11435" width="20.375" style="19" customWidth="1"/>
    <col min="11436" max="11436" width="41.75" style="19" customWidth="1"/>
    <col min="11437" max="11437" width="11.25" style="19" customWidth="1"/>
    <col min="11438" max="11438" width="7.375" style="19" customWidth="1"/>
    <col min="11439" max="11439" width="15.375" style="19" customWidth="1"/>
    <col min="11440" max="11440" width="7.875" style="19" customWidth="1"/>
    <col min="11441" max="11441" width="15.25" style="19" customWidth="1"/>
    <col min="11442" max="11511" width="0" style="19" hidden="1" customWidth="1"/>
    <col min="11512" max="11512" width="7.625" style="19" customWidth="1"/>
    <col min="11513" max="11513" width="14.75" style="19" customWidth="1"/>
    <col min="11514" max="11514" width="9.125" style="19" customWidth="1"/>
    <col min="11515" max="11515" width="15.375" style="19" customWidth="1"/>
    <col min="11516" max="11550" width="0" style="19" hidden="1" customWidth="1"/>
    <col min="11551" max="11551" width="2" style="19" customWidth="1"/>
    <col min="11552" max="11552" width="3" style="19" customWidth="1"/>
    <col min="11553" max="11555" width="9.625" style="19" bestFit="1" customWidth="1"/>
    <col min="11556" max="11556" width="10.125" style="19" bestFit="1" customWidth="1"/>
    <col min="11557" max="11689" width="9.125" style="19"/>
    <col min="11690" max="11690" width="4.125" style="19" customWidth="1"/>
    <col min="11691" max="11691" width="20.375" style="19" customWidth="1"/>
    <col min="11692" max="11692" width="41.75" style="19" customWidth="1"/>
    <col min="11693" max="11693" width="11.25" style="19" customWidth="1"/>
    <col min="11694" max="11694" width="7.375" style="19" customWidth="1"/>
    <col min="11695" max="11695" width="15.375" style="19" customWidth="1"/>
    <col min="11696" max="11696" width="7.875" style="19" customWidth="1"/>
    <col min="11697" max="11697" width="15.25" style="19" customWidth="1"/>
    <col min="11698" max="11767" width="0" style="19" hidden="1" customWidth="1"/>
    <col min="11768" max="11768" width="7.625" style="19" customWidth="1"/>
    <col min="11769" max="11769" width="14.75" style="19" customWidth="1"/>
    <col min="11770" max="11770" width="9.125" style="19" customWidth="1"/>
    <col min="11771" max="11771" width="15.375" style="19" customWidth="1"/>
    <col min="11772" max="11806" width="0" style="19" hidden="1" customWidth="1"/>
    <col min="11807" max="11807" width="2" style="19" customWidth="1"/>
    <col min="11808" max="11808" width="3" style="19" customWidth="1"/>
    <col min="11809" max="11811" width="9.625" style="19" bestFit="1" customWidth="1"/>
    <col min="11812" max="11812" width="10.125" style="19" bestFit="1" customWidth="1"/>
    <col min="11813" max="11945" width="9.125" style="19"/>
    <col min="11946" max="11946" width="4.125" style="19" customWidth="1"/>
    <col min="11947" max="11947" width="20.375" style="19" customWidth="1"/>
    <col min="11948" max="11948" width="41.75" style="19" customWidth="1"/>
    <col min="11949" max="11949" width="11.25" style="19" customWidth="1"/>
    <col min="11950" max="11950" width="7.375" style="19" customWidth="1"/>
    <col min="11951" max="11951" width="15.375" style="19" customWidth="1"/>
    <col min="11952" max="11952" width="7.875" style="19" customWidth="1"/>
    <col min="11953" max="11953" width="15.25" style="19" customWidth="1"/>
    <col min="11954" max="12023" width="0" style="19" hidden="1" customWidth="1"/>
    <col min="12024" max="12024" width="7.625" style="19" customWidth="1"/>
    <col min="12025" max="12025" width="14.75" style="19" customWidth="1"/>
    <col min="12026" max="12026" width="9.125" style="19" customWidth="1"/>
    <col min="12027" max="12027" width="15.375" style="19" customWidth="1"/>
    <col min="12028" max="12062" width="0" style="19" hidden="1" customWidth="1"/>
    <col min="12063" max="12063" width="2" style="19" customWidth="1"/>
    <col min="12064" max="12064" width="3" style="19" customWidth="1"/>
    <col min="12065" max="12067" width="9.625" style="19" bestFit="1" customWidth="1"/>
    <col min="12068" max="12068" width="10.125" style="19" bestFit="1" customWidth="1"/>
    <col min="12069" max="12201" width="9.125" style="19"/>
    <col min="12202" max="12202" width="4.125" style="19" customWidth="1"/>
    <col min="12203" max="12203" width="20.375" style="19" customWidth="1"/>
    <col min="12204" max="12204" width="41.75" style="19" customWidth="1"/>
    <col min="12205" max="12205" width="11.25" style="19" customWidth="1"/>
    <col min="12206" max="12206" width="7.375" style="19" customWidth="1"/>
    <col min="12207" max="12207" width="15.375" style="19" customWidth="1"/>
    <col min="12208" max="12208" width="7.875" style="19" customWidth="1"/>
    <col min="12209" max="12209" width="15.25" style="19" customWidth="1"/>
    <col min="12210" max="12279" width="0" style="19" hidden="1" customWidth="1"/>
    <col min="12280" max="12280" width="7.625" style="19" customWidth="1"/>
    <col min="12281" max="12281" width="14.75" style="19" customWidth="1"/>
    <col min="12282" max="12282" width="9.125" style="19" customWidth="1"/>
    <col min="12283" max="12283" width="15.375" style="19" customWidth="1"/>
    <col min="12284" max="12318" width="0" style="19" hidden="1" customWidth="1"/>
    <col min="12319" max="12319" width="2" style="19" customWidth="1"/>
    <col min="12320" max="12320" width="3" style="19" customWidth="1"/>
    <col min="12321" max="12323" width="9.625" style="19" bestFit="1" customWidth="1"/>
    <col min="12324" max="12324" width="10.125" style="19" bestFit="1" customWidth="1"/>
    <col min="12325" max="12457" width="9.125" style="19"/>
    <col min="12458" max="12458" width="4.125" style="19" customWidth="1"/>
    <col min="12459" max="12459" width="20.375" style="19" customWidth="1"/>
    <col min="12460" max="12460" width="41.75" style="19" customWidth="1"/>
    <col min="12461" max="12461" width="11.25" style="19" customWidth="1"/>
    <col min="12462" max="12462" width="7.375" style="19" customWidth="1"/>
    <col min="12463" max="12463" width="15.375" style="19" customWidth="1"/>
    <col min="12464" max="12464" width="7.875" style="19" customWidth="1"/>
    <col min="12465" max="12465" width="15.25" style="19" customWidth="1"/>
    <col min="12466" max="12535" width="0" style="19" hidden="1" customWidth="1"/>
    <col min="12536" max="12536" width="7.625" style="19" customWidth="1"/>
    <col min="12537" max="12537" width="14.75" style="19" customWidth="1"/>
    <col min="12538" max="12538" width="9.125" style="19" customWidth="1"/>
    <col min="12539" max="12539" width="15.375" style="19" customWidth="1"/>
    <col min="12540" max="12574" width="0" style="19" hidden="1" customWidth="1"/>
    <col min="12575" max="12575" width="2" style="19" customWidth="1"/>
    <col min="12576" max="12576" width="3" style="19" customWidth="1"/>
    <col min="12577" max="12579" width="9.625" style="19" bestFit="1" customWidth="1"/>
    <col min="12580" max="12580" width="10.125" style="19" bestFit="1" customWidth="1"/>
    <col min="12581" max="12713" width="9.125" style="19"/>
    <col min="12714" max="12714" width="4.125" style="19" customWidth="1"/>
    <col min="12715" max="12715" width="20.375" style="19" customWidth="1"/>
    <col min="12716" max="12716" width="41.75" style="19" customWidth="1"/>
    <col min="12717" max="12717" width="11.25" style="19" customWidth="1"/>
    <col min="12718" max="12718" width="7.375" style="19" customWidth="1"/>
    <col min="12719" max="12719" width="15.375" style="19" customWidth="1"/>
    <col min="12720" max="12720" width="7.875" style="19" customWidth="1"/>
    <col min="12721" max="12721" width="15.25" style="19" customWidth="1"/>
    <col min="12722" max="12791" width="0" style="19" hidden="1" customWidth="1"/>
    <col min="12792" max="12792" width="7.625" style="19" customWidth="1"/>
    <col min="12793" max="12793" width="14.75" style="19" customWidth="1"/>
    <col min="12794" max="12794" width="9.125" style="19" customWidth="1"/>
    <col min="12795" max="12795" width="15.375" style="19" customWidth="1"/>
    <col min="12796" max="12830" width="0" style="19" hidden="1" customWidth="1"/>
    <col min="12831" max="12831" width="2" style="19" customWidth="1"/>
    <col min="12832" max="12832" width="3" style="19" customWidth="1"/>
    <col min="12833" max="12835" width="9.625" style="19" bestFit="1" customWidth="1"/>
    <col min="12836" max="12836" width="10.125" style="19" bestFit="1" customWidth="1"/>
    <col min="12837" max="12969" width="9.125" style="19"/>
    <col min="12970" max="12970" width="4.125" style="19" customWidth="1"/>
    <col min="12971" max="12971" width="20.375" style="19" customWidth="1"/>
    <col min="12972" max="12972" width="41.75" style="19" customWidth="1"/>
    <col min="12973" max="12973" width="11.25" style="19" customWidth="1"/>
    <col min="12974" max="12974" width="7.375" style="19" customWidth="1"/>
    <col min="12975" max="12975" width="15.375" style="19" customWidth="1"/>
    <col min="12976" max="12976" width="7.875" style="19" customWidth="1"/>
    <col min="12977" max="12977" width="15.25" style="19" customWidth="1"/>
    <col min="12978" max="13047" width="0" style="19" hidden="1" customWidth="1"/>
    <col min="13048" max="13048" width="7.625" style="19" customWidth="1"/>
    <col min="13049" max="13049" width="14.75" style="19" customWidth="1"/>
    <col min="13050" max="13050" width="9.125" style="19" customWidth="1"/>
    <col min="13051" max="13051" width="15.375" style="19" customWidth="1"/>
    <col min="13052" max="13086" width="0" style="19" hidden="1" customWidth="1"/>
    <col min="13087" max="13087" width="2" style="19" customWidth="1"/>
    <col min="13088" max="13088" width="3" style="19" customWidth="1"/>
    <col min="13089" max="13091" width="9.625" style="19" bestFit="1" customWidth="1"/>
    <col min="13092" max="13092" width="10.125" style="19" bestFit="1" customWidth="1"/>
    <col min="13093" max="13225" width="9.125" style="19"/>
    <col min="13226" max="13226" width="4.125" style="19" customWidth="1"/>
    <col min="13227" max="13227" width="20.375" style="19" customWidth="1"/>
    <col min="13228" max="13228" width="41.75" style="19" customWidth="1"/>
    <col min="13229" max="13229" width="11.25" style="19" customWidth="1"/>
    <col min="13230" max="13230" width="7.375" style="19" customWidth="1"/>
    <col min="13231" max="13231" width="15.375" style="19" customWidth="1"/>
    <col min="13232" max="13232" width="7.875" style="19" customWidth="1"/>
    <col min="13233" max="13233" width="15.25" style="19" customWidth="1"/>
    <col min="13234" max="13303" width="0" style="19" hidden="1" customWidth="1"/>
    <col min="13304" max="13304" width="7.625" style="19" customWidth="1"/>
    <col min="13305" max="13305" width="14.75" style="19" customWidth="1"/>
    <col min="13306" max="13306" width="9.125" style="19" customWidth="1"/>
    <col min="13307" max="13307" width="15.375" style="19" customWidth="1"/>
    <col min="13308" max="13342" width="0" style="19" hidden="1" customWidth="1"/>
    <col min="13343" max="13343" width="2" style="19" customWidth="1"/>
    <col min="13344" max="13344" width="3" style="19" customWidth="1"/>
    <col min="13345" max="13347" width="9.625" style="19" bestFit="1" customWidth="1"/>
    <col min="13348" max="13348" width="10.125" style="19" bestFit="1" customWidth="1"/>
    <col min="13349" max="13481" width="9.125" style="19"/>
    <col min="13482" max="13482" width="4.125" style="19" customWidth="1"/>
    <col min="13483" max="13483" width="20.375" style="19" customWidth="1"/>
    <col min="13484" max="13484" width="41.75" style="19" customWidth="1"/>
    <col min="13485" max="13485" width="11.25" style="19" customWidth="1"/>
    <col min="13486" max="13486" width="7.375" style="19" customWidth="1"/>
    <col min="13487" max="13487" width="15.375" style="19" customWidth="1"/>
    <col min="13488" max="13488" width="7.875" style="19" customWidth="1"/>
    <col min="13489" max="13489" width="15.25" style="19" customWidth="1"/>
    <col min="13490" max="13559" width="0" style="19" hidden="1" customWidth="1"/>
    <col min="13560" max="13560" width="7.625" style="19" customWidth="1"/>
    <col min="13561" max="13561" width="14.75" style="19" customWidth="1"/>
    <col min="13562" max="13562" width="9.125" style="19" customWidth="1"/>
    <col min="13563" max="13563" width="15.375" style="19" customWidth="1"/>
    <col min="13564" max="13598" width="0" style="19" hidden="1" customWidth="1"/>
    <col min="13599" max="13599" width="2" style="19" customWidth="1"/>
    <col min="13600" max="13600" width="3" style="19" customWidth="1"/>
    <col min="13601" max="13603" width="9.625" style="19" bestFit="1" customWidth="1"/>
    <col min="13604" max="13604" width="10.125" style="19" bestFit="1" customWidth="1"/>
    <col min="13605" max="13737" width="9.125" style="19"/>
    <col min="13738" max="13738" width="4.125" style="19" customWidth="1"/>
    <col min="13739" max="13739" width="20.375" style="19" customWidth="1"/>
    <col min="13740" max="13740" width="41.75" style="19" customWidth="1"/>
    <col min="13741" max="13741" width="11.25" style="19" customWidth="1"/>
    <col min="13742" max="13742" width="7.375" style="19" customWidth="1"/>
    <col min="13743" max="13743" width="15.375" style="19" customWidth="1"/>
    <col min="13744" max="13744" width="7.875" style="19" customWidth="1"/>
    <col min="13745" max="13745" width="15.25" style="19" customWidth="1"/>
    <col min="13746" max="13815" width="0" style="19" hidden="1" customWidth="1"/>
    <col min="13816" max="13816" width="7.625" style="19" customWidth="1"/>
    <col min="13817" max="13817" width="14.75" style="19" customWidth="1"/>
    <col min="13818" max="13818" width="9.125" style="19" customWidth="1"/>
    <col min="13819" max="13819" width="15.375" style="19" customWidth="1"/>
    <col min="13820" max="13854" width="0" style="19" hidden="1" customWidth="1"/>
    <col min="13855" max="13855" width="2" style="19" customWidth="1"/>
    <col min="13856" max="13856" width="3" style="19" customWidth="1"/>
    <col min="13857" max="13859" width="9.625" style="19" bestFit="1" customWidth="1"/>
    <col min="13860" max="13860" width="10.125" style="19" bestFit="1" customWidth="1"/>
    <col min="13861" max="13993" width="9.125" style="19"/>
    <col min="13994" max="13994" width="4.125" style="19" customWidth="1"/>
    <col min="13995" max="13995" width="20.375" style="19" customWidth="1"/>
    <col min="13996" max="13996" width="41.75" style="19" customWidth="1"/>
    <col min="13997" max="13997" width="11.25" style="19" customWidth="1"/>
    <col min="13998" max="13998" width="7.375" style="19" customWidth="1"/>
    <col min="13999" max="13999" width="15.375" style="19" customWidth="1"/>
    <col min="14000" max="14000" width="7.875" style="19" customWidth="1"/>
    <col min="14001" max="14001" width="15.25" style="19" customWidth="1"/>
    <col min="14002" max="14071" width="0" style="19" hidden="1" customWidth="1"/>
    <col min="14072" max="14072" width="7.625" style="19" customWidth="1"/>
    <col min="14073" max="14073" width="14.75" style="19" customWidth="1"/>
    <col min="14074" max="14074" width="9.125" style="19" customWidth="1"/>
    <col min="14075" max="14075" width="15.375" style="19" customWidth="1"/>
    <col min="14076" max="14110" width="0" style="19" hidden="1" customWidth="1"/>
    <col min="14111" max="14111" width="2" style="19" customWidth="1"/>
    <col min="14112" max="14112" width="3" style="19" customWidth="1"/>
    <col min="14113" max="14115" width="9.625" style="19" bestFit="1" customWidth="1"/>
    <col min="14116" max="14116" width="10.125" style="19" bestFit="1" customWidth="1"/>
    <col min="14117" max="14249" width="9.125" style="19"/>
    <col min="14250" max="14250" width="4.125" style="19" customWidth="1"/>
    <col min="14251" max="14251" width="20.375" style="19" customWidth="1"/>
    <col min="14252" max="14252" width="41.75" style="19" customWidth="1"/>
    <col min="14253" max="14253" width="11.25" style="19" customWidth="1"/>
    <col min="14254" max="14254" width="7.375" style="19" customWidth="1"/>
    <col min="14255" max="14255" width="15.375" style="19" customWidth="1"/>
    <col min="14256" max="14256" width="7.875" style="19" customWidth="1"/>
    <col min="14257" max="14257" width="15.25" style="19" customWidth="1"/>
    <col min="14258" max="14327" width="0" style="19" hidden="1" customWidth="1"/>
    <col min="14328" max="14328" width="7.625" style="19" customWidth="1"/>
    <col min="14329" max="14329" width="14.75" style="19" customWidth="1"/>
    <col min="14330" max="14330" width="9.125" style="19" customWidth="1"/>
    <col min="14331" max="14331" width="15.375" style="19" customWidth="1"/>
    <col min="14332" max="14366" width="0" style="19" hidden="1" customWidth="1"/>
    <col min="14367" max="14367" width="2" style="19" customWidth="1"/>
    <col min="14368" max="14368" width="3" style="19" customWidth="1"/>
    <col min="14369" max="14371" width="9.625" style="19" bestFit="1" customWidth="1"/>
    <col min="14372" max="14372" width="10.125" style="19" bestFit="1" customWidth="1"/>
    <col min="14373" max="14505" width="9.125" style="19"/>
    <col min="14506" max="14506" width="4.125" style="19" customWidth="1"/>
    <col min="14507" max="14507" width="20.375" style="19" customWidth="1"/>
    <col min="14508" max="14508" width="41.75" style="19" customWidth="1"/>
    <col min="14509" max="14509" width="11.25" style="19" customWidth="1"/>
    <col min="14510" max="14510" width="7.375" style="19" customWidth="1"/>
    <col min="14511" max="14511" width="15.375" style="19" customWidth="1"/>
    <col min="14512" max="14512" width="7.875" style="19" customWidth="1"/>
    <col min="14513" max="14513" width="15.25" style="19" customWidth="1"/>
    <col min="14514" max="14583" width="0" style="19" hidden="1" customWidth="1"/>
    <col min="14584" max="14584" width="7.625" style="19" customWidth="1"/>
    <col min="14585" max="14585" width="14.75" style="19" customWidth="1"/>
    <col min="14586" max="14586" width="9.125" style="19" customWidth="1"/>
    <col min="14587" max="14587" width="15.375" style="19" customWidth="1"/>
    <col min="14588" max="14622" width="0" style="19" hidden="1" customWidth="1"/>
    <col min="14623" max="14623" width="2" style="19" customWidth="1"/>
    <col min="14624" max="14624" width="3" style="19" customWidth="1"/>
    <col min="14625" max="14627" width="9.625" style="19" bestFit="1" customWidth="1"/>
    <col min="14628" max="14628" width="10.125" style="19" bestFit="1" customWidth="1"/>
    <col min="14629" max="14761" width="9.125" style="19"/>
    <col min="14762" max="14762" width="4.125" style="19" customWidth="1"/>
    <col min="14763" max="14763" width="20.375" style="19" customWidth="1"/>
    <col min="14764" max="14764" width="41.75" style="19" customWidth="1"/>
    <col min="14765" max="14765" width="11.25" style="19" customWidth="1"/>
    <col min="14766" max="14766" width="7.375" style="19" customWidth="1"/>
    <col min="14767" max="14767" width="15.375" style="19" customWidth="1"/>
    <col min="14768" max="14768" width="7.875" style="19" customWidth="1"/>
    <col min="14769" max="14769" width="15.25" style="19" customWidth="1"/>
    <col min="14770" max="14839" width="0" style="19" hidden="1" customWidth="1"/>
    <col min="14840" max="14840" width="7.625" style="19" customWidth="1"/>
    <col min="14841" max="14841" width="14.75" style="19" customWidth="1"/>
    <col min="14842" max="14842" width="9.125" style="19" customWidth="1"/>
    <col min="14843" max="14843" width="15.375" style="19" customWidth="1"/>
    <col min="14844" max="14878" width="0" style="19" hidden="1" customWidth="1"/>
    <col min="14879" max="14879" width="2" style="19" customWidth="1"/>
    <col min="14880" max="14880" width="3" style="19" customWidth="1"/>
    <col min="14881" max="14883" width="9.625" style="19" bestFit="1" customWidth="1"/>
    <col min="14884" max="14884" width="10.125" style="19" bestFit="1" customWidth="1"/>
    <col min="14885" max="15017" width="9.125" style="19"/>
    <col min="15018" max="15018" width="4.125" style="19" customWidth="1"/>
    <col min="15019" max="15019" width="20.375" style="19" customWidth="1"/>
    <col min="15020" max="15020" width="41.75" style="19" customWidth="1"/>
    <col min="15021" max="15021" width="11.25" style="19" customWidth="1"/>
    <col min="15022" max="15022" width="7.375" style="19" customWidth="1"/>
    <col min="15023" max="15023" width="15.375" style="19" customWidth="1"/>
    <col min="15024" max="15024" width="7.875" style="19" customWidth="1"/>
    <col min="15025" max="15025" width="15.25" style="19" customWidth="1"/>
    <col min="15026" max="15095" width="0" style="19" hidden="1" customWidth="1"/>
    <col min="15096" max="15096" width="7.625" style="19" customWidth="1"/>
    <col min="15097" max="15097" width="14.75" style="19" customWidth="1"/>
    <col min="15098" max="15098" width="9.125" style="19" customWidth="1"/>
    <col min="15099" max="15099" width="15.375" style="19" customWidth="1"/>
    <col min="15100" max="15134" width="0" style="19" hidden="1" customWidth="1"/>
    <col min="15135" max="15135" width="2" style="19" customWidth="1"/>
    <col min="15136" max="15136" width="3" style="19" customWidth="1"/>
    <col min="15137" max="15139" width="9.625" style="19" bestFit="1" customWidth="1"/>
    <col min="15140" max="15140" width="10.125" style="19" bestFit="1" customWidth="1"/>
    <col min="15141" max="15273" width="9.125" style="19"/>
    <col min="15274" max="15274" width="4.125" style="19" customWidth="1"/>
    <col min="15275" max="15275" width="20.375" style="19" customWidth="1"/>
    <col min="15276" max="15276" width="41.75" style="19" customWidth="1"/>
    <col min="15277" max="15277" width="11.25" style="19" customWidth="1"/>
    <col min="15278" max="15278" width="7.375" style="19" customWidth="1"/>
    <col min="15279" max="15279" width="15.375" style="19" customWidth="1"/>
    <col min="15280" max="15280" width="7.875" style="19" customWidth="1"/>
    <col min="15281" max="15281" width="15.25" style="19" customWidth="1"/>
    <col min="15282" max="15351" width="0" style="19" hidden="1" customWidth="1"/>
    <col min="15352" max="15352" width="7.625" style="19" customWidth="1"/>
    <col min="15353" max="15353" width="14.75" style="19" customWidth="1"/>
    <col min="15354" max="15354" width="9.125" style="19" customWidth="1"/>
    <col min="15355" max="15355" width="15.375" style="19" customWidth="1"/>
    <col min="15356" max="15390" width="0" style="19" hidden="1" customWidth="1"/>
    <col min="15391" max="15391" width="2" style="19" customWidth="1"/>
    <col min="15392" max="15392" width="3" style="19" customWidth="1"/>
    <col min="15393" max="15395" width="9.625" style="19" bestFit="1" customWidth="1"/>
    <col min="15396" max="15396" width="10.125" style="19" bestFit="1" customWidth="1"/>
    <col min="15397" max="15529" width="9.125" style="19"/>
    <col min="15530" max="15530" width="4.125" style="19" customWidth="1"/>
    <col min="15531" max="15531" width="20.375" style="19" customWidth="1"/>
    <col min="15532" max="15532" width="41.75" style="19" customWidth="1"/>
    <col min="15533" max="15533" width="11.25" style="19" customWidth="1"/>
    <col min="15534" max="15534" width="7.375" style="19" customWidth="1"/>
    <col min="15535" max="15535" width="15.375" style="19" customWidth="1"/>
    <col min="15536" max="15536" width="7.875" style="19" customWidth="1"/>
    <col min="15537" max="15537" width="15.25" style="19" customWidth="1"/>
    <col min="15538" max="15607" width="0" style="19" hidden="1" customWidth="1"/>
    <col min="15608" max="15608" width="7.625" style="19" customWidth="1"/>
    <col min="15609" max="15609" width="14.75" style="19" customWidth="1"/>
    <col min="15610" max="15610" width="9.125" style="19" customWidth="1"/>
    <col min="15611" max="15611" width="15.375" style="19" customWidth="1"/>
    <col min="15612" max="15646" width="0" style="19" hidden="1" customWidth="1"/>
    <col min="15647" max="15647" width="2" style="19" customWidth="1"/>
    <col min="15648" max="15648" width="3" style="19" customWidth="1"/>
    <col min="15649" max="15651" width="9.625" style="19" bestFit="1" customWidth="1"/>
    <col min="15652" max="15652" width="10.125" style="19" bestFit="1" customWidth="1"/>
    <col min="15653" max="15785" width="9.125" style="19"/>
    <col min="15786" max="15786" width="4.125" style="19" customWidth="1"/>
    <col min="15787" max="15787" width="20.375" style="19" customWidth="1"/>
    <col min="15788" max="15788" width="41.75" style="19" customWidth="1"/>
    <col min="15789" max="15789" width="11.25" style="19" customWidth="1"/>
    <col min="15790" max="15790" width="7.375" style="19" customWidth="1"/>
    <col min="15791" max="15791" width="15.375" style="19" customWidth="1"/>
    <col min="15792" max="15792" width="7.875" style="19" customWidth="1"/>
    <col min="15793" max="15793" width="15.25" style="19" customWidth="1"/>
    <col min="15794" max="15863" width="0" style="19" hidden="1" customWidth="1"/>
    <col min="15864" max="15864" width="7.625" style="19" customWidth="1"/>
    <col min="15865" max="15865" width="14.75" style="19" customWidth="1"/>
    <col min="15866" max="15866" width="9.125" style="19" customWidth="1"/>
    <col min="15867" max="15867" width="15.375" style="19" customWidth="1"/>
    <col min="15868" max="15902" width="0" style="19" hidden="1" customWidth="1"/>
    <col min="15903" max="15903" width="2" style="19" customWidth="1"/>
    <col min="15904" max="15904" width="3" style="19" customWidth="1"/>
    <col min="15905" max="15907" width="9.625" style="19" bestFit="1" customWidth="1"/>
    <col min="15908" max="15908" width="10.125" style="19" bestFit="1" customWidth="1"/>
    <col min="15909" max="16041" width="9.125" style="19"/>
    <col min="16042" max="16042" width="4.125" style="19" customWidth="1"/>
    <col min="16043" max="16043" width="20.375" style="19" customWidth="1"/>
    <col min="16044" max="16044" width="41.75" style="19" customWidth="1"/>
    <col min="16045" max="16045" width="11.25" style="19" customWidth="1"/>
    <col min="16046" max="16046" width="7.375" style="19" customWidth="1"/>
    <col min="16047" max="16047" width="15.375" style="19" customWidth="1"/>
    <col min="16048" max="16048" width="7.875" style="19" customWidth="1"/>
    <col min="16049" max="16049" width="15.25" style="19" customWidth="1"/>
    <col min="16050" max="16119" width="0" style="19" hidden="1" customWidth="1"/>
    <col min="16120" max="16120" width="7.625" style="19" customWidth="1"/>
    <col min="16121" max="16121" width="14.75" style="19" customWidth="1"/>
    <col min="16122" max="16122" width="9.125" style="19" customWidth="1"/>
    <col min="16123" max="16123" width="15.375" style="19" customWidth="1"/>
    <col min="16124" max="16158" width="0" style="19" hidden="1" customWidth="1"/>
    <col min="16159" max="16159" width="2" style="19" customWidth="1"/>
    <col min="16160" max="16160" width="3" style="19" customWidth="1"/>
    <col min="16161" max="16163" width="9.625" style="19" bestFit="1" customWidth="1"/>
    <col min="16164" max="16164" width="10.125" style="19" bestFit="1" customWidth="1"/>
    <col min="16165" max="16382" width="9.125" style="19"/>
    <col min="16383" max="16384" width="9.125" style="19" customWidth="1"/>
  </cols>
  <sheetData>
    <row r="1" spans="1:46" ht="67.5" customHeight="1" x14ac:dyDescent="0.25">
      <c r="A1" s="32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</row>
    <row r="2" spans="1:46" ht="39" customHeight="1" x14ac:dyDescent="0.25">
      <c r="A2" s="20" t="s">
        <v>50</v>
      </c>
      <c r="B2" s="20" t="s">
        <v>70</v>
      </c>
      <c r="C2" s="20" t="s">
        <v>65</v>
      </c>
      <c r="D2" s="21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N2" s="23" t="s">
        <v>51</v>
      </c>
      <c r="AO2" s="23" t="s">
        <v>52</v>
      </c>
      <c r="AP2" s="23" t="s">
        <v>53</v>
      </c>
      <c r="AQ2" s="23" t="s">
        <v>54</v>
      </c>
      <c r="AR2" s="23" t="s">
        <v>55</v>
      </c>
      <c r="AS2" s="23" t="s">
        <v>56</v>
      </c>
      <c r="AT2" s="23" t="s">
        <v>57</v>
      </c>
    </row>
    <row r="3" spans="1:46" ht="39" customHeight="1" x14ac:dyDescent="0.25">
      <c r="A3" s="24" t="s">
        <v>58</v>
      </c>
      <c r="B3" s="24" t="s">
        <v>74</v>
      </c>
      <c r="C3" s="24" t="s">
        <v>66</v>
      </c>
      <c r="D3" s="21">
        <v>23650</v>
      </c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N3" s="26">
        <f>D3-3074.5</f>
        <v>20575.5</v>
      </c>
      <c r="AO3" s="26">
        <f t="shared" ref="AO3:AR4" si="0">AN3-3074.5</f>
        <v>17501</v>
      </c>
      <c r="AP3" s="26">
        <f t="shared" si="0"/>
        <v>14426.5</v>
      </c>
      <c r="AQ3" s="26">
        <f t="shared" si="0"/>
        <v>11352</v>
      </c>
      <c r="AR3" s="26">
        <f t="shared" si="0"/>
        <v>8277.5</v>
      </c>
      <c r="AS3" s="26">
        <v>9920.57</v>
      </c>
      <c r="AT3" s="26">
        <v>16274.5</v>
      </c>
    </row>
    <row r="4" spans="1:46" ht="39" customHeight="1" x14ac:dyDescent="0.25">
      <c r="A4" s="24" t="s">
        <v>59</v>
      </c>
      <c r="B4" s="24" t="s">
        <v>74</v>
      </c>
      <c r="C4" s="24" t="s">
        <v>66</v>
      </c>
      <c r="D4" s="21">
        <v>23650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N4" s="26">
        <f>D4-3074.5</f>
        <v>20575.5</v>
      </c>
      <c r="AO4" s="26">
        <f t="shared" si="0"/>
        <v>17501</v>
      </c>
      <c r="AP4" s="26">
        <f t="shared" si="0"/>
        <v>14426.5</v>
      </c>
      <c r="AQ4" s="26">
        <f t="shared" si="0"/>
        <v>11352</v>
      </c>
      <c r="AR4" s="26">
        <f t="shared" si="0"/>
        <v>8277.5</v>
      </c>
      <c r="AS4" s="26">
        <v>9485.57</v>
      </c>
      <c r="AT4" s="26">
        <v>16074.57</v>
      </c>
    </row>
    <row r="5" spans="1:46" ht="39" customHeight="1" x14ac:dyDescent="0.25">
      <c r="A5" s="24" t="s">
        <v>60</v>
      </c>
      <c r="B5" s="24" t="s">
        <v>75</v>
      </c>
      <c r="C5" s="24" t="s">
        <v>67</v>
      </c>
      <c r="D5" s="21">
        <v>42664</v>
      </c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N5" s="26">
        <f>23800.75-14335.1</f>
        <v>9465.65</v>
      </c>
      <c r="AO5" s="26">
        <f>AN5-4778.36</f>
        <v>4687.29</v>
      </c>
      <c r="AP5" s="26"/>
      <c r="AQ5" s="26"/>
      <c r="AR5" s="26"/>
      <c r="AS5" s="27">
        <v>14901.72</v>
      </c>
      <c r="AT5" s="27">
        <f>AS5+13476.65</f>
        <v>28378.37</v>
      </c>
    </row>
    <row r="6" spans="1:46" ht="39" customHeight="1" x14ac:dyDescent="0.25">
      <c r="A6" s="28" t="s">
        <v>91</v>
      </c>
      <c r="B6" s="28" t="s">
        <v>76</v>
      </c>
      <c r="C6" s="28" t="s">
        <v>66</v>
      </c>
      <c r="D6" s="29">
        <v>28126.5</v>
      </c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N6" s="27"/>
      <c r="AO6" s="27">
        <f>D6-3150.16</f>
        <v>24976.34</v>
      </c>
      <c r="AP6" s="27">
        <f>AO6-3150.16</f>
        <v>21826.18</v>
      </c>
      <c r="AQ6" s="27">
        <f>AP6-3150.16</f>
        <v>18676.02</v>
      </c>
      <c r="AR6" s="27">
        <f>AQ6-3150.16</f>
        <v>15525.86</v>
      </c>
      <c r="AS6" s="27">
        <v>16875.900000000001</v>
      </c>
      <c r="AT6" s="27">
        <f>AS6+1574.27</f>
        <v>18450.170000000002</v>
      </c>
    </row>
    <row r="7" spans="1:46" ht="39" customHeight="1" x14ac:dyDescent="0.25">
      <c r="A7" s="30" t="s">
        <v>61</v>
      </c>
      <c r="B7" s="30" t="s">
        <v>77</v>
      </c>
      <c r="C7" s="30" t="s">
        <v>13</v>
      </c>
      <c r="D7" s="21">
        <v>41830</v>
      </c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N7" s="26"/>
      <c r="AO7" s="26"/>
      <c r="AP7" s="26"/>
      <c r="AQ7" s="26"/>
      <c r="AR7" s="26"/>
      <c r="AS7" s="27">
        <v>18405.12</v>
      </c>
      <c r="AT7" s="27">
        <f>AS7+1979.84</f>
        <v>20384.96</v>
      </c>
    </row>
    <row r="8" spans="1:46" ht="57.75" customHeight="1" x14ac:dyDescent="0.25">
      <c r="A8" s="31" t="s">
        <v>62</v>
      </c>
      <c r="B8" s="31" t="s">
        <v>77</v>
      </c>
      <c r="C8" s="31" t="s">
        <v>67</v>
      </c>
      <c r="D8" s="21">
        <v>56193.47</v>
      </c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N8" s="26">
        <f>D8-18881</f>
        <v>37312.47</v>
      </c>
      <c r="AO8" s="26">
        <v>31018.82</v>
      </c>
      <c r="AP8" s="26">
        <v>24725.16</v>
      </c>
      <c r="AQ8" s="26">
        <v>18431.5</v>
      </c>
      <c r="AR8" s="26">
        <f>AQ8-6293.66</f>
        <v>12137.84</v>
      </c>
      <c r="AS8" s="27">
        <v>23925.77</v>
      </c>
      <c r="AT8" s="27">
        <f>AS8+12767.9</f>
        <v>36693.67</v>
      </c>
    </row>
    <row r="9" spans="1:46" ht="51" customHeight="1" x14ac:dyDescent="0.25">
      <c r="A9" s="28" t="s">
        <v>63</v>
      </c>
      <c r="B9" s="28" t="s">
        <v>77</v>
      </c>
      <c r="C9" s="28" t="s">
        <v>67</v>
      </c>
      <c r="D9" s="29">
        <v>50000</v>
      </c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N9" s="27"/>
      <c r="AO9" s="27">
        <f>D9-5600</f>
        <v>44400</v>
      </c>
      <c r="AP9" s="27">
        <f t="shared" ref="AP9:AS11" si="1">AO9-5600</f>
        <v>38800</v>
      </c>
      <c r="AQ9" s="27">
        <f t="shared" si="1"/>
        <v>33200</v>
      </c>
      <c r="AR9" s="27">
        <f t="shared" si="1"/>
        <v>27600</v>
      </c>
      <c r="AS9" s="27">
        <f t="shared" si="1"/>
        <v>22000</v>
      </c>
      <c r="AT9" s="27">
        <f>AS9+6200</f>
        <v>28200</v>
      </c>
    </row>
    <row r="10" spans="1:46" ht="39" customHeight="1" x14ac:dyDescent="0.25">
      <c r="A10" s="31" t="s">
        <v>64</v>
      </c>
      <c r="B10" s="31" t="s">
        <v>77</v>
      </c>
      <c r="C10" s="31" t="s">
        <v>66</v>
      </c>
      <c r="D10" s="21">
        <v>50000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N10" s="27"/>
      <c r="AO10" s="26">
        <f>D10-5600</f>
        <v>44400</v>
      </c>
      <c r="AP10" s="26">
        <f t="shared" si="1"/>
        <v>38800</v>
      </c>
      <c r="AQ10" s="26">
        <f t="shared" si="1"/>
        <v>33200</v>
      </c>
      <c r="AR10" s="26">
        <f t="shared" si="1"/>
        <v>27600</v>
      </c>
      <c r="AS10" s="26">
        <f t="shared" si="1"/>
        <v>22000</v>
      </c>
      <c r="AT10" s="26">
        <f>AS10+6100</f>
        <v>28100</v>
      </c>
    </row>
    <row r="11" spans="1:46" ht="39" customHeight="1" x14ac:dyDescent="0.25">
      <c r="A11" s="28" t="s">
        <v>92</v>
      </c>
      <c r="B11" s="28" t="s">
        <v>77</v>
      </c>
      <c r="C11" s="31" t="s">
        <v>66</v>
      </c>
      <c r="D11" s="29">
        <v>50000</v>
      </c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N11" s="27"/>
      <c r="AO11" s="27">
        <f>D11-5600</f>
        <v>44400</v>
      </c>
      <c r="AP11" s="27">
        <f t="shared" si="1"/>
        <v>38800</v>
      </c>
      <c r="AQ11" s="27">
        <f t="shared" si="1"/>
        <v>33200</v>
      </c>
      <c r="AR11" s="27">
        <f t="shared" si="1"/>
        <v>27600</v>
      </c>
      <c r="AS11" s="27">
        <f t="shared" si="1"/>
        <v>22000</v>
      </c>
      <c r="AT11" s="27">
        <f>AS11+6800</f>
        <v>28800</v>
      </c>
    </row>
    <row r="12" spans="1:46" ht="39" customHeight="1" x14ac:dyDescent="0.25">
      <c r="A12" s="31" t="s">
        <v>96</v>
      </c>
      <c r="B12" s="31" t="s">
        <v>77</v>
      </c>
      <c r="C12" s="31" t="s">
        <v>66</v>
      </c>
      <c r="D12" s="21">
        <v>33615</v>
      </c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N12" s="27"/>
      <c r="AO12" s="27"/>
      <c r="AP12" s="26">
        <f>D12-3764.88</f>
        <v>29850.12</v>
      </c>
      <c r="AQ12" s="26">
        <f>AP12-3764.88</f>
        <v>26085.239999999998</v>
      </c>
      <c r="AR12" s="26">
        <f>AQ12-3764.88</f>
        <v>22320.359999999997</v>
      </c>
      <c r="AS12" s="26">
        <f>AR12-3764.88</f>
        <v>18555.479999999996</v>
      </c>
      <c r="AT12" s="26">
        <f>AS12+9109.4</f>
        <v>27664.879999999997</v>
      </c>
    </row>
    <row r="13" spans="1:46" ht="39" customHeight="1" x14ac:dyDescent="0.25">
      <c r="A13" s="31" t="s">
        <v>93</v>
      </c>
      <c r="B13" s="31" t="s">
        <v>77</v>
      </c>
      <c r="C13" s="31" t="s">
        <v>67</v>
      </c>
      <c r="D13" s="21">
        <v>95180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N13" s="26">
        <f>D13-10660.16</f>
        <v>84519.84</v>
      </c>
      <c r="AO13" s="26">
        <f>AN13-10660.16</f>
        <v>73859.679999999993</v>
      </c>
      <c r="AP13" s="26">
        <f>AO13-10660.16</f>
        <v>63199.51999999999</v>
      </c>
      <c r="AQ13" s="26">
        <f>AP13-10660.16</f>
        <v>52539.359999999986</v>
      </c>
      <c r="AR13" s="26">
        <f>AQ13-10660.16</f>
        <v>41879.199999999983</v>
      </c>
      <c r="AS13" s="26">
        <f>AR13-10660.16</f>
        <v>31219.039999999983</v>
      </c>
      <c r="AT13" s="26">
        <f>AS13+35441.8</f>
        <v>66660.839999999982</v>
      </c>
    </row>
    <row r="14" spans="1:46" ht="39" customHeight="1" x14ac:dyDescent="0.25">
      <c r="A14" s="31" t="s">
        <v>94</v>
      </c>
      <c r="B14" s="31" t="s">
        <v>77</v>
      </c>
      <c r="C14" s="31" t="s">
        <v>67</v>
      </c>
      <c r="D14" s="21">
        <v>120080</v>
      </c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N14" s="26"/>
      <c r="AO14" s="26">
        <f>D14-13448.96</f>
        <v>106631.04000000001</v>
      </c>
      <c r="AP14" s="26">
        <f>AO14-13448.96</f>
        <v>93182.080000000016</v>
      </c>
      <c r="AQ14" s="26">
        <f>AP14-13448.96</f>
        <v>79733.120000000024</v>
      </c>
      <c r="AR14" s="26">
        <f>AQ14-13448.96</f>
        <v>66284.160000000033</v>
      </c>
      <c r="AS14" s="26">
        <f>AR14-13448.96</f>
        <v>52835.200000000033</v>
      </c>
      <c r="AT14" s="26">
        <f>AS14+46313.76</f>
        <v>99148.960000000036</v>
      </c>
    </row>
    <row r="15" spans="1:46" ht="39" customHeight="1" x14ac:dyDescent="0.25">
      <c r="A15" s="31" t="s">
        <v>95</v>
      </c>
      <c r="B15" s="31" t="s">
        <v>77</v>
      </c>
      <c r="C15" s="31" t="s">
        <v>9</v>
      </c>
      <c r="D15" s="21">
        <v>129526</v>
      </c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N15" s="27"/>
      <c r="AO15" s="27"/>
      <c r="AP15" s="26">
        <f>D15-14506.91</f>
        <v>115019.09</v>
      </c>
      <c r="AQ15" s="26">
        <f>AP15-14506.91</f>
        <v>100512.18</v>
      </c>
      <c r="AR15" s="26">
        <f>AQ15-14506.91</f>
        <v>86005.26999999999</v>
      </c>
      <c r="AS15" s="26">
        <f>AR15-14506.91</f>
        <v>71498.359999999986</v>
      </c>
      <c r="AT15" s="26">
        <f>AS15+36608.58</f>
        <v>108106.93999999999</v>
      </c>
    </row>
    <row r="16" spans="1:46" ht="39" customHeight="1" x14ac:dyDescent="0.25">
      <c r="A16" s="31" t="s">
        <v>68</v>
      </c>
      <c r="B16" s="31" t="s">
        <v>77</v>
      </c>
      <c r="C16" s="31" t="s">
        <v>69</v>
      </c>
      <c r="D16" s="21">
        <v>50508.03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N16" s="27">
        <v>41973.63</v>
      </c>
      <c r="AO16" s="27">
        <v>33439.230000000003</v>
      </c>
      <c r="AP16" s="26"/>
      <c r="AQ16" s="26"/>
      <c r="AR16" s="26"/>
      <c r="AS16" s="26"/>
      <c r="AT16" s="26"/>
    </row>
    <row r="17" spans="1:46" ht="39" customHeight="1" x14ac:dyDescent="0.25">
      <c r="A17" s="31" t="s">
        <v>73</v>
      </c>
      <c r="B17" s="31" t="s">
        <v>77</v>
      </c>
      <c r="C17" s="31" t="s">
        <v>72</v>
      </c>
      <c r="D17" s="21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N17" s="27">
        <v>27672.92</v>
      </c>
      <c r="AO17" s="27">
        <v>16203.2</v>
      </c>
      <c r="AP17" s="26"/>
      <c r="AQ17" s="26"/>
      <c r="AR17" s="26"/>
      <c r="AS17" s="26"/>
      <c r="AT17" s="26"/>
    </row>
    <row r="18" spans="1:46" ht="39" customHeight="1" x14ac:dyDescent="0.25">
      <c r="A18" s="31" t="s">
        <v>71</v>
      </c>
      <c r="B18" s="31" t="s">
        <v>77</v>
      </c>
      <c r="C18" s="31" t="s">
        <v>69</v>
      </c>
      <c r="D18" s="21">
        <v>21133.4</v>
      </c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N18" s="27">
        <v>18106</v>
      </c>
      <c r="AO18" s="27">
        <v>13599.2</v>
      </c>
      <c r="AP18" s="26"/>
      <c r="AQ18" s="26"/>
      <c r="AR18" s="26"/>
      <c r="AS18" s="26"/>
      <c r="AT18" s="26"/>
    </row>
    <row r="19" spans="1:46" ht="39" customHeight="1" x14ac:dyDescent="0.2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</row>
    <row r="20" spans="1:46" ht="39" customHeight="1" x14ac:dyDescent="0.2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</row>
    <row r="21" spans="1:46" ht="39" customHeight="1" x14ac:dyDescent="0.2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</row>
    <row r="22" spans="1:46" ht="39" customHeight="1" x14ac:dyDescent="0.2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</row>
    <row r="23" spans="1:46" ht="39" customHeight="1" x14ac:dyDescent="0.2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</row>
    <row r="24" spans="1:46" ht="39" customHeight="1" x14ac:dyDescent="0.2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</row>
    <row r="25" spans="1:46" ht="39" customHeight="1" x14ac:dyDescent="0.2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</row>
    <row r="26" spans="1:46" ht="39" customHeight="1" x14ac:dyDescent="0.2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</row>
    <row r="27" spans="1:46" ht="39" customHeight="1" x14ac:dyDescent="0.2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</row>
    <row r="28" spans="1:46" ht="39" customHeight="1" x14ac:dyDescent="0.2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</row>
    <row r="29" spans="1:46" ht="39" customHeight="1" x14ac:dyDescent="0.2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</row>
    <row r="30" spans="1:46" ht="39" customHeight="1" x14ac:dyDescent="0.2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</row>
    <row r="31" spans="1:46" ht="39" customHeight="1" x14ac:dyDescent="0.2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</row>
    <row r="32" spans="1:46" ht="39" customHeight="1" x14ac:dyDescent="0.2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</row>
    <row r="33" spans="1:36" ht="39" customHeight="1" x14ac:dyDescent="0.2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</row>
    <row r="34" spans="1:36" ht="39" customHeight="1" x14ac:dyDescent="0.2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</row>
    <row r="35" spans="1:36" ht="39" customHeight="1" x14ac:dyDescent="0.2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</row>
    <row r="36" spans="1:36" ht="39" customHeight="1" x14ac:dyDescent="0.2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</row>
    <row r="37" spans="1:36" ht="39" customHeight="1" x14ac:dyDescent="0.2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</row>
    <row r="38" spans="1:36" ht="39" customHeight="1" x14ac:dyDescent="0.2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</row>
    <row r="39" spans="1:36" ht="39" customHeight="1" x14ac:dyDescent="0.2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</row>
    <row r="40" spans="1:36" ht="39" customHeight="1" x14ac:dyDescent="0.2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</row>
    <row r="41" spans="1:36" ht="39" customHeight="1" x14ac:dyDescent="0.2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</row>
    <row r="42" spans="1:36" ht="39" customHeight="1" x14ac:dyDescent="0.2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</row>
    <row r="43" spans="1:36" ht="39" customHeight="1" x14ac:dyDescent="0.2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</row>
    <row r="44" spans="1:36" ht="39" customHeight="1" x14ac:dyDescent="0.2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</row>
    <row r="45" spans="1:36" ht="39" customHeight="1" x14ac:dyDescent="0.2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</row>
    <row r="46" spans="1:36" ht="39" customHeight="1" x14ac:dyDescent="0.2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</row>
    <row r="47" spans="1:36" ht="39" customHeight="1" x14ac:dyDescent="0.2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</row>
    <row r="48" spans="1:36" ht="39" customHeight="1" x14ac:dyDescent="0.2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</row>
    <row r="49" spans="1:36" ht="39" customHeight="1" x14ac:dyDescent="0.2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</row>
    <row r="50" spans="1:36" ht="39" customHeight="1" x14ac:dyDescent="0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</row>
    <row r="51" spans="1:36" ht="39" customHeight="1" x14ac:dyDescent="0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</row>
    <row r="52" spans="1:36" ht="39" customHeight="1" x14ac:dyDescent="0.2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</row>
    <row r="53" spans="1:36" ht="39" customHeight="1" x14ac:dyDescent="0.2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</row>
    <row r="54" spans="1:36" ht="39" customHeight="1" x14ac:dyDescent="0.2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</row>
    <row r="55" spans="1:36" ht="39" customHeight="1" x14ac:dyDescent="0.2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</row>
    <row r="56" spans="1:36" ht="39" customHeight="1" x14ac:dyDescent="0.2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</row>
    <row r="57" spans="1:36" ht="39" customHeight="1" x14ac:dyDescent="0.2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</row>
    <row r="58" spans="1:36" ht="39" customHeight="1" x14ac:dyDescent="0.2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</row>
    <row r="59" spans="1:36" ht="39" customHeight="1" x14ac:dyDescent="0.2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</row>
    <row r="60" spans="1:36" ht="39" customHeight="1" x14ac:dyDescent="0.2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</row>
    <row r="61" spans="1:36" ht="39" customHeight="1" x14ac:dyDescent="0.2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</row>
    <row r="62" spans="1:36" ht="39" customHeight="1" x14ac:dyDescent="0.2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</row>
    <row r="63" spans="1:36" ht="39" customHeight="1" x14ac:dyDescent="0.2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</row>
    <row r="64" spans="1:36" ht="39" customHeight="1" x14ac:dyDescent="0.2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</row>
    <row r="65" spans="1:36" ht="39" customHeight="1" x14ac:dyDescent="0.2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</row>
    <row r="66" spans="1:36" ht="39" customHeight="1" x14ac:dyDescent="0.2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</row>
    <row r="67" spans="1:36" ht="39" customHeight="1" x14ac:dyDescent="0.2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</row>
    <row r="68" spans="1:36" ht="39" customHeight="1" x14ac:dyDescent="0.25">
      <c r="A68" s="18"/>
      <c r="B68" s="18"/>
      <c r="C68" s="18"/>
      <c r="D68" s="18"/>
    </row>
    <row r="69" spans="1:36" ht="39" customHeight="1" x14ac:dyDescent="0.25">
      <c r="D69" s="18"/>
    </row>
  </sheetData>
  <mergeCells count="1">
    <mergeCell ref="A1:AT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5"/>
  <sheetViews>
    <sheetView tabSelected="1" topLeftCell="A7" workbookViewId="0">
      <selection activeCell="C20" sqref="C20"/>
    </sheetView>
  </sheetViews>
  <sheetFormatPr defaultColWidth="9.125" defaultRowHeight="15" x14ac:dyDescent="0.25"/>
  <cols>
    <col min="1" max="1" width="53.875" style="14" bestFit="1" customWidth="1"/>
    <col min="2" max="2" width="21.625" style="14" customWidth="1"/>
    <col min="3" max="3" width="42.125" style="15" customWidth="1"/>
    <col min="4" max="4" width="16.875" style="1" customWidth="1"/>
    <col min="5" max="5" width="15.125" style="1" customWidth="1"/>
    <col min="6" max="6" width="14.125" style="1" customWidth="1"/>
    <col min="7" max="7" width="15.125" style="1" customWidth="1"/>
    <col min="8" max="8" width="17.25" style="1" customWidth="1"/>
    <col min="9" max="9" width="15.875" style="1" customWidth="1"/>
    <col min="10" max="10" width="15.75" style="1" customWidth="1"/>
    <col min="11" max="16384" width="9.125" style="1"/>
  </cols>
  <sheetData>
    <row r="1" spans="1:46" ht="36" customHeight="1" x14ac:dyDescent="0.25">
      <c r="A1" s="40" t="s">
        <v>97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</row>
    <row r="2" spans="1:46" ht="15" customHeight="1" x14ac:dyDescent="0.25">
      <c r="A2" s="39" t="s">
        <v>0</v>
      </c>
      <c r="B2" s="37" t="s">
        <v>78</v>
      </c>
      <c r="C2" s="34" t="s">
        <v>1</v>
      </c>
      <c r="D2" s="34" t="s">
        <v>2</v>
      </c>
      <c r="E2" s="34" t="s">
        <v>3</v>
      </c>
      <c r="F2" s="34" t="s">
        <v>4</v>
      </c>
      <c r="G2" s="34" t="s">
        <v>5</v>
      </c>
      <c r="H2" s="34" t="s">
        <v>6</v>
      </c>
      <c r="I2" s="34" t="s">
        <v>7</v>
      </c>
      <c r="J2" s="33" t="s">
        <v>8</v>
      </c>
    </row>
    <row r="3" spans="1:46" ht="36" customHeight="1" x14ac:dyDescent="0.25">
      <c r="A3" s="39"/>
      <c r="B3" s="38"/>
      <c r="C3" s="34"/>
      <c r="D3" s="34"/>
      <c r="E3" s="34"/>
      <c r="F3" s="34"/>
      <c r="G3" s="34"/>
      <c r="H3" s="34"/>
      <c r="I3" s="34"/>
      <c r="J3" s="33"/>
    </row>
    <row r="4" spans="1:46" x14ac:dyDescent="0.25">
      <c r="A4" s="3" t="s">
        <v>9</v>
      </c>
      <c r="B4" s="3" t="s">
        <v>77</v>
      </c>
      <c r="C4" s="4" t="s">
        <v>10</v>
      </c>
      <c r="D4" s="5">
        <v>108629</v>
      </c>
      <c r="E4" s="6">
        <f>D4-13700.96</f>
        <v>94928.040000000008</v>
      </c>
      <c r="F4" s="6">
        <f>E4-13700.96</f>
        <v>81227.080000000016</v>
      </c>
      <c r="G4" s="5"/>
      <c r="H4" s="5"/>
      <c r="I4" s="5"/>
      <c r="J4" s="5"/>
    </row>
    <row r="5" spans="1:46" x14ac:dyDescent="0.25">
      <c r="A5" s="3"/>
      <c r="B5" s="3" t="s">
        <v>77</v>
      </c>
      <c r="C5" s="4" t="s">
        <v>11</v>
      </c>
      <c r="D5" s="5"/>
      <c r="E5" s="6"/>
      <c r="F5" s="6"/>
      <c r="G5" s="5">
        <f>81227.12-13728.96</f>
        <v>67498.16</v>
      </c>
      <c r="H5" s="5"/>
      <c r="I5" s="5"/>
      <c r="J5" s="5"/>
    </row>
    <row r="6" spans="1:46" x14ac:dyDescent="0.25">
      <c r="A6" s="3"/>
      <c r="B6" s="3" t="s">
        <v>76</v>
      </c>
      <c r="C6" s="4" t="s">
        <v>12</v>
      </c>
      <c r="D6" s="5"/>
      <c r="E6" s="6"/>
      <c r="F6" s="6"/>
      <c r="G6" s="5"/>
      <c r="H6" s="5">
        <f>70495-7895.49</f>
        <v>62599.51</v>
      </c>
      <c r="I6" s="5">
        <f>H6-7895.49</f>
        <v>54704.020000000004</v>
      </c>
      <c r="J6" s="5">
        <f>I6-7895.49</f>
        <v>46808.530000000006</v>
      </c>
    </row>
    <row r="7" spans="1:46" x14ac:dyDescent="0.25">
      <c r="A7" s="3" t="s">
        <v>13</v>
      </c>
      <c r="B7" s="3" t="s">
        <v>77</v>
      </c>
      <c r="C7" s="4" t="s">
        <v>14</v>
      </c>
      <c r="D7" s="2">
        <v>67070</v>
      </c>
      <c r="E7" s="7">
        <f>67070-8459.36</f>
        <v>58610.64</v>
      </c>
      <c r="F7" s="7"/>
      <c r="G7" s="2"/>
      <c r="H7" s="2"/>
      <c r="I7" s="2"/>
      <c r="J7" s="2"/>
    </row>
    <row r="8" spans="1:46" x14ac:dyDescent="0.25">
      <c r="A8" s="3"/>
      <c r="B8" s="3" t="s">
        <v>77</v>
      </c>
      <c r="C8" s="4" t="s">
        <v>15</v>
      </c>
      <c r="D8" s="2"/>
      <c r="E8" s="7"/>
      <c r="F8" s="7">
        <f>58611.28-8459.36</f>
        <v>50151.92</v>
      </c>
      <c r="G8" s="8">
        <f>F8-8459.36</f>
        <v>41692.559999999998</v>
      </c>
      <c r="H8" s="2"/>
      <c r="I8" s="2"/>
      <c r="J8" s="2"/>
    </row>
    <row r="9" spans="1:46" x14ac:dyDescent="0.25">
      <c r="A9" s="3"/>
      <c r="B9" s="3" t="s">
        <v>76</v>
      </c>
      <c r="C9" s="4" t="s">
        <v>16</v>
      </c>
      <c r="D9" s="2"/>
      <c r="E9" s="7"/>
      <c r="F9" s="7"/>
      <c r="G9" s="8"/>
      <c r="H9" s="2">
        <f>67615-7572.88</f>
        <v>60042.12</v>
      </c>
      <c r="I9" s="2">
        <f>H9-7572.88</f>
        <v>52469.240000000005</v>
      </c>
      <c r="J9" s="2">
        <f>I9-7572.88</f>
        <v>44896.360000000008</v>
      </c>
    </row>
    <row r="10" spans="1:46" x14ac:dyDescent="0.25">
      <c r="A10" s="3" t="s">
        <v>17</v>
      </c>
      <c r="B10" s="3" t="s">
        <v>77</v>
      </c>
      <c r="C10" s="9" t="s">
        <v>18</v>
      </c>
      <c r="D10" s="2">
        <v>31203</v>
      </c>
      <c r="E10" s="7">
        <f>D10-9306</f>
        <v>21897</v>
      </c>
      <c r="F10" s="7"/>
      <c r="G10" s="2" t="s">
        <v>19</v>
      </c>
      <c r="H10" s="2"/>
      <c r="I10" s="2"/>
      <c r="J10" s="2"/>
    </row>
    <row r="11" spans="1:46" x14ac:dyDescent="0.25">
      <c r="A11" s="3"/>
      <c r="B11" s="3" t="s">
        <v>77</v>
      </c>
      <c r="C11" s="9" t="s">
        <v>20</v>
      </c>
      <c r="D11" s="2"/>
      <c r="E11" s="7"/>
      <c r="F11" s="7">
        <f>61400-6876.8</f>
        <v>54523.199999999997</v>
      </c>
      <c r="G11" s="10">
        <f>F11-6876.8</f>
        <v>47646.399999999994</v>
      </c>
      <c r="H11" s="2"/>
      <c r="I11" s="2"/>
      <c r="J11" s="2"/>
    </row>
    <row r="12" spans="1:46" x14ac:dyDescent="0.25">
      <c r="A12" s="3"/>
      <c r="B12" s="3" t="s">
        <v>76</v>
      </c>
      <c r="C12" s="4" t="s">
        <v>21</v>
      </c>
      <c r="D12" s="2"/>
      <c r="E12" s="7"/>
      <c r="F12" s="7"/>
      <c r="G12" s="10"/>
      <c r="H12" s="2">
        <f>67615-7572.88</f>
        <v>60042.12</v>
      </c>
      <c r="I12" s="2">
        <f>H12-7572.88</f>
        <v>52469.240000000005</v>
      </c>
      <c r="J12" s="2">
        <f>I12-7572.88</f>
        <v>44896.360000000008</v>
      </c>
    </row>
    <row r="13" spans="1:46" x14ac:dyDescent="0.25">
      <c r="A13" s="3" t="s">
        <v>17</v>
      </c>
      <c r="B13" s="3" t="s">
        <v>77</v>
      </c>
      <c r="C13" s="9" t="s">
        <v>22</v>
      </c>
      <c r="D13" s="2">
        <v>35905</v>
      </c>
      <c r="E13" s="7">
        <f>D13-5261.64</f>
        <v>30643.360000000001</v>
      </c>
      <c r="F13" s="7"/>
      <c r="G13" s="2"/>
      <c r="H13" s="2"/>
      <c r="I13" s="2"/>
      <c r="J13" s="2"/>
    </row>
    <row r="14" spans="1:46" x14ac:dyDescent="0.25">
      <c r="A14" s="3"/>
      <c r="B14" s="3" t="s">
        <v>77</v>
      </c>
      <c r="C14" s="9" t="s">
        <v>23</v>
      </c>
      <c r="D14" s="2"/>
      <c r="E14" s="7"/>
      <c r="F14" s="7">
        <f>61400-6876.8</f>
        <v>54523.199999999997</v>
      </c>
      <c r="G14" s="10">
        <f>F14-6876.8</f>
        <v>47646.399999999994</v>
      </c>
      <c r="H14" s="2"/>
      <c r="I14" s="2"/>
      <c r="J14" s="2"/>
    </row>
    <row r="15" spans="1:46" x14ac:dyDescent="0.25">
      <c r="A15" s="3"/>
      <c r="B15" s="3" t="s">
        <v>76</v>
      </c>
      <c r="C15" s="4" t="s">
        <v>24</v>
      </c>
      <c r="D15" s="2"/>
      <c r="E15" s="7"/>
      <c r="F15" s="7"/>
      <c r="G15" s="10"/>
      <c r="H15" s="2">
        <f>67615-7572.88</f>
        <v>60042.12</v>
      </c>
      <c r="I15" s="2">
        <f>H15-7572.88</f>
        <v>52469.240000000005</v>
      </c>
      <c r="J15" s="2">
        <f>I15-7572.88</f>
        <v>44896.360000000008</v>
      </c>
    </row>
    <row r="16" spans="1:46" x14ac:dyDescent="0.25">
      <c r="A16" s="3" t="s">
        <v>17</v>
      </c>
      <c r="B16" s="3" t="s">
        <v>76</v>
      </c>
      <c r="C16" s="4" t="s">
        <v>25</v>
      </c>
      <c r="D16" s="2">
        <v>39960</v>
      </c>
      <c r="E16" s="7">
        <f>D16-5040</f>
        <v>34920</v>
      </c>
      <c r="F16" s="7"/>
      <c r="G16" s="2"/>
      <c r="H16" s="2"/>
      <c r="I16" s="2"/>
      <c r="J16" s="2"/>
    </row>
    <row r="17" spans="1:10" x14ac:dyDescent="0.25">
      <c r="A17" s="3"/>
      <c r="B17" s="3" t="s">
        <v>76</v>
      </c>
      <c r="C17" s="9" t="s">
        <v>26</v>
      </c>
      <c r="D17" s="2"/>
      <c r="E17" s="7">
        <v>21780</v>
      </c>
      <c r="F17" s="7">
        <f>43956-5544</f>
        <v>38412</v>
      </c>
      <c r="G17" s="2"/>
      <c r="H17" s="2"/>
      <c r="I17" s="2"/>
      <c r="J17" s="2"/>
    </row>
    <row r="18" spans="1:10" x14ac:dyDescent="0.25">
      <c r="A18" s="3"/>
      <c r="B18" s="3" t="s">
        <v>77</v>
      </c>
      <c r="C18" s="9" t="s">
        <v>27</v>
      </c>
      <c r="D18" s="2"/>
      <c r="E18" s="7"/>
      <c r="F18" s="7">
        <f>61400-6876.8</f>
        <v>54523.199999999997</v>
      </c>
      <c r="G18" s="10">
        <f>F18-6876.8</f>
        <v>47646.399999999994</v>
      </c>
      <c r="H18" s="2"/>
      <c r="I18" s="2"/>
      <c r="J18" s="2"/>
    </row>
    <row r="19" spans="1:10" x14ac:dyDescent="0.25">
      <c r="A19" s="3"/>
      <c r="B19" s="3" t="s">
        <v>76</v>
      </c>
      <c r="C19" s="4" t="s">
        <v>28</v>
      </c>
      <c r="D19" s="2"/>
      <c r="E19" s="7"/>
      <c r="F19" s="7"/>
      <c r="G19" s="10"/>
      <c r="H19" s="2">
        <f>67615-7572.88</f>
        <v>60042.12</v>
      </c>
      <c r="I19" s="2">
        <f>H19-7572.88</f>
        <v>52469.240000000005</v>
      </c>
      <c r="J19" s="2"/>
    </row>
    <row r="20" spans="1:10" x14ac:dyDescent="0.25">
      <c r="A20" s="3" t="s">
        <v>17</v>
      </c>
      <c r="B20" s="3" t="s">
        <v>76</v>
      </c>
      <c r="C20" s="4" t="s">
        <v>29</v>
      </c>
      <c r="D20" s="2">
        <v>39960</v>
      </c>
      <c r="E20" s="7"/>
      <c r="F20" s="7"/>
      <c r="G20" s="2"/>
      <c r="H20" s="2"/>
      <c r="I20" s="2"/>
      <c r="J20" s="2"/>
    </row>
    <row r="21" spans="1:10" x14ac:dyDescent="0.25">
      <c r="A21" s="3"/>
      <c r="B21" s="3" t="s">
        <v>76</v>
      </c>
      <c r="C21" s="9" t="s">
        <v>30</v>
      </c>
      <c r="D21" s="2"/>
      <c r="E21" s="7">
        <v>43956</v>
      </c>
      <c r="F21" s="7">
        <f>E21-5544</f>
        <v>38412</v>
      </c>
      <c r="G21" s="2"/>
      <c r="H21" s="2"/>
      <c r="I21" s="2"/>
      <c r="J21" s="2"/>
    </row>
    <row r="22" spans="1:10" x14ac:dyDescent="0.25">
      <c r="A22" s="3"/>
      <c r="B22" s="3" t="s">
        <v>77</v>
      </c>
      <c r="C22" s="4" t="s">
        <v>31</v>
      </c>
      <c r="D22" s="2"/>
      <c r="E22" s="7"/>
      <c r="F22" s="7"/>
      <c r="G22" s="2">
        <f>106709-11951.41</f>
        <v>94757.59</v>
      </c>
      <c r="H22" s="2"/>
      <c r="I22" s="2"/>
      <c r="J22" s="2"/>
    </row>
    <row r="23" spans="1:10" x14ac:dyDescent="0.25">
      <c r="A23" s="3"/>
      <c r="B23" s="3" t="s">
        <v>77</v>
      </c>
      <c r="C23" s="9" t="s">
        <v>32</v>
      </c>
      <c r="D23" s="2"/>
      <c r="E23" s="7"/>
      <c r="F23" s="7"/>
      <c r="G23" s="2"/>
      <c r="H23" s="2">
        <f>59669.2-8230.32</f>
        <v>51438.879999999997</v>
      </c>
      <c r="I23" s="2">
        <f>H23-8230.32</f>
        <v>43208.56</v>
      </c>
      <c r="J23" s="2"/>
    </row>
    <row r="24" spans="1:10" x14ac:dyDescent="0.25">
      <c r="A24" s="3"/>
      <c r="B24" s="3" t="s">
        <v>76</v>
      </c>
      <c r="C24" s="4" t="s">
        <v>33</v>
      </c>
      <c r="D24" s="2"/>
      <c r="E24" s="7"/>
      <c r="F24" s="7"/>
      <c r="G24" s="2"/>
      <c r="H24" s="2"/>
      <c r="I24" s="2"/>
      <c r="J24" s="2">
        <f>52469.24-7572.88</f>
        <v>44896.36</v>
      </c>
    </row>
    <row r="25" spans="1:10" x14ac:dyDescent="0.25">
      <c r="A25" s="3" t="s">
        <v>79</v>
      </c>
      <c r="B25" s="3" t="s">
        <v>76</v>
      </c>
      <c r="C25" s="9" t="s">
        <v>34</v>
      </c>
      <c r="D25" s="2">
        <v>25725</v>
      </c>
      <c r="E25" s="7">
        <f>D25-5219.65</f>
        <v>20505.349999999999</v>
      </c>
      <c r="F25" s="7"/>
      <c r="G25" s="2"/>
      <c r="H25" s="2"/>
      <c r="I25" s="2"/>
      <c r="J25" s="2"/>
    </row>
    <row r="26" spans="1:10" x14ac:dyDescent="0.25">
      <c r="A26" s="3"/>
      <c r="B26" s="3" t="s">
        <v>76</v>
      </c>
      <c r="C26" s="9" t="s">
        <v>35</v>
      </c>
      <c r="D26" s="2"/>
      <c r="E26" s="7"/>
      <c r="F26" s="7">
        <f>36800-4121.6</f>
        <v>32678.400000000001</v>
      </c>
      <c r="G26" s="10">
        <f>F26-4121.6</f>
        <v>28556.800000000003</v>
      </c>
      <c r="H26" s="10">
        <f>G26-4121.6</f>
        <v>24435.200000000004</v>
      </c>
      <c r="I26" s="11">
        <f>H26-4121.6</f>
        <v>20313.600000000006</v>
      </c>
      <c r="J26" s="2"/>
    </row>
    <row r="27" spans="1:10" x14ac:dyDescent="0.25">
      <c r="A27" s="3"/>
      <c r="B27" s="3" t="s">
        <v>76</v>
      </c>
      <c r="C27" s="9" t="s">
        <v>36</v>
      </c>
      <c r="D27" s="2"/>
      <c r="E27" s="7"/>
      <c r="F27" s="7"/>
      <c r="G27" s="10"/>
      <c r="H27" s="10"/>
      <c r="I27" s="10"/>
      <c r="J27" s="2">
        <v>40949.440000000002</v>
      </c>
    </row>
    <row r="28" spans="1:10" x14ac:dyDescent="0.25">
      <c r="A28" s="35" t="s">
        <v>80</v>
      </c>
      <c r="B28" s="16" t="s">
        <v>77</v>
      </c>
      <c r="C28" s="9" t="s">
        <v>37</v>
      </c>
      <c r="D28" s="2">
        <v>19400</v>
      </c>
      <c r="E28" s="7"/>
      <c r="F28" s="7">
        <f>16600.78-2800</f>
        <v>13800.779999999999</v>
      </c>
      <c r="G28" s="7">
        <v>30192</v>
      </c>
      <c r="H28" s="2"/>
      <c r="I28" s="2"/>
      <c r="J28" s="2"/>
    </row>
    <row r="29" spans="1:10" x14ac:dyDescent="0.25">
      <c r="A29" s="36"/>
      <c r="B29" s="17" t="s">
        <v>77</v>
      </c>
      <c r="C29" s="9" t="s">
        <v>38</v>
      </c>
      <c r="D29" s="2"/>
      <c r="E29" s="7">
        <v>19000</v>
      </c>
      <c r="F29" s="7"/>
      <c r="G29" s="2"/>
      <c r="H29" s="2"/>
      <c r="I29" s="2"/>
      <c r="J29" s="2"/>
    </row>
    <row r="30" spans="1:10" x14ac:dyDescent="0.25">
      <c r="A30" s="13"/>
      <c r="B30" s="17" t="s">
        <v>77</v>
      </c>
      <c r="C30" s="9" t="s">
        <v>20</v>
      </c>
      <c r="D30" s="2"/>
      <c r="E30" s="7"/>
      <c r="F30" s="7"/>
      <c r="G30" s="2"/>
      <c r="H30" s="10">
        <f>G11-6876.8</f>
        <v>40769.599999999991</v>
      </c>
      <c r="I30" s="10">
        <f>H30-6876.8</f>
        <v>33892.799999999988</v>
      </c>
      <c r="J30" s="10">
        <f>I30-6876.8</f>
        <v>27015.999999999989</v>
      </c>
    </row>
    <row r="31" spans="1:10" x14ac:dyDescent="0.25">
      <c r="A31" s="3" t="s">
        <v>81</v>
      </c>
      <c r="B31" s="3" t="s">
        <v>76</v>
      </c>
      <c r="C31" s="12" t="s">
        <v>39</v>
      </c>
      <c r="D31" s="2">
        <v>25752</v>
      </c>
      <c r="E31" s="7">
        <f t="shared" ref="E31:J31" si="0">D31-3248</f>
        <v>22504</v>
      </c>
      <c r="F31" s="7">
        <f t="shared" si="0"/>
        <v>19256</v>
      </c>
      <c r="G31" s="7">
        <f t="shared" si="0"/>
        <v>16008</v>
      </c>
      <c r="H31" s="7">
        <f t="shared" si="0"/>
        <v>12760</v>
      </c>
      <c r="I31" s="7">
        <f t="shared" si="0"/>
        <v>9512</v>
      </c>
      <c r="J31" s="7">
        <f t="shared" si="0"/>
        <v>6264</v>
      </c>
    </row>
    <row r="32" spans="1:10" ht="30" x14ac:dyDescent="0.25">
      <c r="A32" s="3" t="s">
        <v>88</v>
      </c>
      <c r="B32" s="3" t="s">
        <v>77</v>
      </c>
      <c r="C32" s="12" t="s">
        <v>40</v>
      </c>
      <c r="D32" s="2">
        <v>13738</v>
      </c>
      <c r="E32" s="7">
        <f>D32-4691.23</f>
        <v>9046.77</v>
      </c>
      <c r="F32" s="7"/>
      <c r="G32" s="2"/>
      <c r="H32" s="2"/>
      <c r="I32" s="2"/>
      <c r="J32" s="2"/>
    </row>
    <row r="33" spans="1:10" ht="30" x14ac:dyDescent="0.25">
      <c r="A33" s="3" t="s">
        <v>85</v>
      </c>
      <c r="B33" s="3" t="s">
        <v>77</v>
      </c>
      <c r="C33" s="12" t="s">
        <v>41</v>
      </c>
      <c r="D33" s="2">
        <v>13738</v>
      </c>
      <c r="E33" s="7">
        <f>D33-4691.23</f>
        <v>9046.77</v>
      </c>
      <c r="F33" s="7"/>
      <c r="G33" s="2"/>
      <c r="H33" s="2"/>
      <c r="I33" s="2"/>
      <c r="J33" s="2"/>
    </row>
    <row r="34" spans="1:10" x14ac:dyDescent="0.25">
      <c r="A34" s="3"/>
      <c r="B34" s="3"/>
      <c r="C34" s="12" t="s">
        <v>35</v>
      </c>
      <c r="D34" s="2"/>
      <c r="E34" s="7"/>
      <c r="F34" s="7"/>
      <c r="G34" s="8"/>
      <c r="H34" s="8"/>
      <c r="I34" s="8"/>
      <c r="J34" s="11">
        <f>I26-4121</f>
        <v>16192.600000000006</v>
      </c>
    </row>
    <row r="35" spans="1:10" x14ac:dyDescent="0.25">
      <c r="A35" s="3" t="s">
        <v>89</v>
      </c>
      <c r="B35" s="3" t="s">
        <v>77</v>
      </c>
      <c r="C35" s="9" t="s">
        <v>42</v>
      </c>
      <c r="D35" s="2">
        <v>17072</v>
      </c>
      <c r="E35" s="7">
        <f>D35-3192</f>
        <v>13880</v>
      </c>
      <c r="F35" s="7">
        <f>E35-3192</f>
        <v>10688</v>
      </c>
      <c r="G35" s="7">
        <f>F35-3192</f>
        <v>7496</v>
      </c>
      <c r="H35" s="7">
        <f>G35-3192</f>
        <v>4304</v>
      </c>
      <c r="I35" s="2"/>
      <c r="J35" s="2"/>
    </row>
    <row r="36" spans="1:10" x14ac:dyDescent="0.25">
      <c r="A36" s="3"/>
      <c r="B36" s="3" t="s">
        <v>77</v>
      </c>
      <c r="C36" s="12" t="s">
        <v>43</v>
      </c>
      <c r="D36" s="2"/>
      <c r="E36" s="7"/>
      <c r="F36" s="7"/>
      <c r="G36" s="7"/>
      <c r="H36" s="7">
        <f>G40-7145.6</f>
        <v>42363.200000000004</v>
      </c>
      <c r="I36" s="10">
        <f>H36-7145.6</f>
        <v>35217.600000000006</v>
      </c>
      <c r="J36" s="10">
        <f>I36-7145.6</f>
        <v>28072.000000000007</v>
      </c>
    </row>
    <row r="37" spans="1:10" ht="30" x14ac:dyDescent="0.25">
      <c r="A37" s="3" t="s">
        <v>90</v>
      </c>
      <c r="B37" s="3" t="s">
        <v>77</v>
      </c>
      <c r="C37" s="4" t="s">
        <v>44</v>
      </c>
      <c r="D37" s="2">
        <v>41698</v>
      </c>
      <c r="E37" s="7">
        <f>D37-6026.2</f>
        <v>35671.800000000003</v>
      </c>
      <c r="F37" s="7"/>
      <c r="G37" s="2"/>
      <c r="H37" s="2"/>
      <c r="I37" s="2"/>
      <c r="J37" s="2"/>
    </row>
    <row r="38" spans="1:10" ht="30" x14ac:dyDescent="0.25">
      <c r="A38" s="3" t="s">
        <v>82</v>
      </c>
      <c r="B38" s="3" t="s">
        <v>77</v>
      </c>
      <c r="C38" s="12" t="s">
        <v>45</v>
      </c>
      <c r="D38" s="2">
        <v>32856</v>
      </c>
      <c r="E38" s="7">
        <f>D38-4144</f>
        <v>28712</v>
      </c>
      <c r="F38" s="7">
        <f>E38-4144</f>
        <v>24568</v>
      </c>
      <c r="G38" s="7">
        <f>F38-4144</f>
        <v>20424</v>
      </c>
      <c r="H38" s="2"/>
      <c r="I38" s="2"/>
      <c r="J38" s="2"/>
    </row>
    <row r="39" spans="1:10" x14ac:dyDescent="0.25">
      <c r="A39" s="3"/>
      <c r="B39" s="3" t="s">
        <v>76</v>
      </c>
      <c r="C39" s="9" t="s">
        <v>26</v>
      </c>
      <c r="D39" s="2"/>
      <c r="E39" s="7"/>
      <c r="F39" s="7"/>
      <c r="G39" s="7">
        <f>F17-5544</f>
        <v>32868</v>
      </c>
      <c r="H39" s="7">
        <f>G39-5544</f>
        <v>27324</v>
      </c>
      <c r="I39" s="7">
        <f>H39-5544</f>
        <v>21780</v>
      </c>
      <c r="J39" s="7">
        <f>I39-5544</f>
        <v>16236</v>
      </c>
    </row>
    <row r="40" spans="1:10" x14ac:dyDescent="0.25">
      <c r="A40" s="3" t="s">
        <v>83</v>
      </c>
      <c r="B40" s="3" t="s">
        <v>77</v>
      </c>
      <c r="C40" s="12" t="s">
        <v>43</v>
      </c>
      <c r="D40" s="2"/>
      <c r="E40" s="7">
        <f>63800-7145.6</f>
        <v>56654.400000000001</v>
      </c>
      <c r="F40" s="7"/>
      <c r="G40" s="10">
        <f>E40-7145.6</f>
        <v>49508.800000000003</v>
      </c>
      <c r="H40" s="2"/>
      <c r="I40" s="10"/>
      <c r="J40" s="2"/>
    </row>
    <row r="41" spans="1:10" x14ac:dyDescent="0.25">
      <c r="A41" s="3"/>
      <c r="B41" s="3" t="s">
        <v>76</v>
      </c>
      <c r="C41" s="12" t="s">
        <v>46</v>
      </c>
      <c r="D41" s="2"/>
      <c r="E41" s="7"/>
      <c r="F41" s="7"/>
      <c r="G41" s="10"/>
      <c r="H41" s="2">
        <f>35184-5075.84</f>
        <v>30108.16</v>
      </c>
      <c r="I41" s="2"/>
      <c r="J41" s="2"/>
    </row>
    <row r="42" spans="1:10" x14ac:dyDescent="0.25">
      <c r="A42" s="3"/>
      <c r="B42" s="3" t="s">
        <v>77</v>
      </c>
      <c r="C42" s="4" t="s">
        <v>47</v>
      </c>
      <c r="D42" s="2"/>
      <c r="E42" s="7"/>
      <c r="F42" s="7"/>
      <c r="G42" s="10"/>
      <c r="H42" s="2"/>
      <c r="I42" s="2">
        <f>26320-2947.84</f>
        <v>23372.16</v>
      </c>
      <c r="J42" s="2">
        <f>I42-2947.84</f>
        <v>20424.32</v>
      </c>
    </row>
    <row r="43" spans="1:10" x14ac:dyDescent="0.25">
      <c r="A43" s="3" t="s">
        <v>84</v>
      </c>
      <c r="B43" s="3" t="s">
        <v>77</v>
      </c>
      <c r="C43" s="12" t="s">
        <v>44</v>
      </c>
      <c r="D43" s="2"/>
      <c r="E43" s="7"/>
      <c r="F43" s="7">
        <f>E37-6026.2</f>
        <v>29645.600000000002</v>
      </c>
      <c r="G43" s="2"/>
      <c r="H43" s="2"/>
      <c r="I43" s="2"/>
      <c r="J43" s="2"/>
    </row>
    <row r="44" spans="1:10" x14ac:dyDescent="0.25">
      <c r="A44" s="3" t="s">
        <v>86</v>
      </c>
      <c r="B44" s="3" t="s">
        <v>77</v>
      </c>
      <c r="C44" s="9" t="s">
        <v>23</v>
      </c>
      <c r="D44" s="2"/>
      <c r="E44" s="2"/>
      <c r="F44" s="2"/>
      <c r="G44" s="2"/>
      <c r="H44" s="7">
        <f>G14-6876.8</f>
        <v>40769.599999999991</v>
      </c>
      <c r="I44" s="10">
        <f>H44-6876.8</f>
        <v>33892.799999999988</v>
      </c>
      <c r="J44" s="10">
        <f>I44-6876.8</f>
        <v>27015.999999999989</v>
      </c>
    </row>
    <row r="45" spans="1:10" x14ac:dyDescent="0.25">
      <c r="A45" s="3" t="s">
        <v>87</v>
      </c>
      <c r="B45" s="3" t="s">
        <v>76</v>
      </c>
      <c r="C45" s="9" t="s">
        <v>48</v>
      </c>
      <c r="D45" s="2"/>
      <c r="E45" s="2"/>
      <c r="F45" s="2"/>
      <c r="G45" s="2"/>
      <c r="H45" s="7"/>
      <c r="I45" s="2"/>
      <c r="J45" s="2">
        <v>16656.52</v>
      </c>
    </row>
  </sheetData>
  <mergeCells count="12">
    <mergeCell ref="A1:AT1"/>
    <mergeCell ref="A28:A29"/>
    <mergeCell ref="B2:B3"/>
    <mergeCell ref="A2:A3"/>
    <mergeCell ref="C2:C3"/>
    <mergeCell ref="D2:D3"/>
    <mergeCell ref="J2:J3"/>
    <mergeCell ref="E2:E3"/>
    <mergeCell ref="F2:F3"/>
    <mergeCell ref="G2:G3"/>
    <mergeCell ref="H2:H3"/>
    <mergeCell ref="I2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გარემოს დაცვის სამინისტრო</vt:lpstr>
      <vt:lpstr>სოფლის მეურნეობის სამინისტრო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ნანა ურიდია</dc:creator>
  <cp:lastModifiedBy>ანა ბაბალაშვილი</cp:lastModifiedBy>
  <dcterms:created xsi:type="dcterms:W3CDTF">2018-08-06T08:37:50Z</dcterms:created>
  <dcterms:modified xsi:type="dcterms:W3CDTF">2018-08-10T13:32:42Z</dcterms:modified>
</cp:coreProperties>
</file>