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Expens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V22" i="1"/>
  <c r="M23" i="1"/>
  <c r="T23" i="1"/>
  <c r="T22" i="1"/>
  <c r="M22" i="1"/>
  <c r="W25" i="1" l="1"/>
  <c r="W26" i="1"/>
  <c r="W24" i="1"/>
  <c r="U26" i="1"/>
  <c r="M26" i="1"/>
  <c r="T26" i="1"/>
  <c r="U25" i="1"/>
  <c r="U24" i="1"/>
  <c r="U20" i="1"/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S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T17" i="1"/>
  <c r="U17" i="1"/>
  <c r="V17" i="1"/>
  <c r="W17" i="1"/>
  <c r="C16" i="1"/>
  <c r="C14" i="1"/>
  <c r="C17" i="1"/>
  <c r="C18" i="1" s="1"/>
  <c r="S8" i="1" l="1"/>
  <c r="S6" i="1"/>
  <c r="W9" i="1"/>
  <c r="D9" i="1"/>
  <c r="D10" i="1" s="1"/>
  <c r="E9" i="1"/>
  <c r="F9" i="1"/>
  <c r="F10" i="1" s="1"/>
  <c r="G9" i="1"/>
  <c r="G10" i="1" s="1"/>
  <c r="H9" i="1"/>
  <c r="H10" i="1" s="1"/>
  <c r="I9" i="1"/>
  <c r="J9" i="1"/>
  <c r="K9" i="1"/>
  <c r="K10" i="1" s="1"/>
  <c r="L9" i="1"/>
  <c r="L10" i="1" s="1"/>
  <c r="M9" i="1"/>
  <c r="M10" i="1" s="1"/>
  <c r="N9" i="1"/>
  <c r="N10" i="1" s="1"/>
  <c r="O9" i="1"/>
  <c r="O10" i="1" s="1"/>
  <c r="P9" i="1"/>
  <c r="P10" i="1" s="1"/>
  <c r="Q9" i="1"/>
  <c r="R9" i="1"/>
  <c r="R10" i="1" s="1"/>
  <c r="S9" i="1"/>
  <c r="S10" i="1" s="1"/>
  <c r="T9" i="1"/>
  <c r="T10" i="1" s="1"/>
  <c r="U9" i="1"/>
  <c r="V9" i="1"/>
  <c r="V10" i="1" s="1"/>
  <c r="W10" i="1"/>
  <c r="C9" i="1"/>
  <c r="C10" i="1" s="1"/>
  <c r="E10" i="1"/>
  <c r="I10" i="1"/>
  <c r="J10" i="1"/>
  <c r="Q10" i="1"/>
  <c r="U10" i="1"/>
  <c r="W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T8" i="1"/>
  <c r="U8" i="1"/>
  <c r="V8" i="1"/>
  <c r="C8" i="1"/>
  <c r="F6" i="1"/>
  <c r="D6" i="1"/>
  <c r="E6" i="1"/>
  <c r="G6" i="1"/>
  <c r="H6" i="1"/>
  <c r="I6" i="1"/>
  <c r="J6" i="1"/>
  <c r="K6" i="1"/>
  <c r="L6" i="1"/>
  <c r="M6" i="1"/>
  <c r="N6" i="1"/>
  <c r="O6" i="1"/>
  <c r="P6" i="1"/>
  <c r="Q6" i="1"/>
  <c r="R6" i="1"/>
  <c r="T6" i="1"/>
  <c r="U6" i="1"/>
  <c r="V6" i="1"/>
  <c r="W6" i="1"/>
  <c r="C6" i="1"/>
</calcChain>
</file>

<file path=xl/sharedStrings.xml><?xml version="1.0" encoding="utf-8"?>
<sst xmlns="http://schemas.openxmlformats.org/spreadsheetml/2006/main" count="27" uniqueCount="16">
  <si>
    <t>ადმინისტრაციული ხარჯები</t>
  </si>
  <si>
    <t>2018*</t>
  </si>
  <si>
    <t>2019**</t>
  </si>
  <si>
    <t>2020**</t>
  </si>
  <si>
    <t>2021**</t>
  </si>
  <si>
    <t>2022**</t>
  </si>
  <si>
    <t>შრომის ანაზღაურება</t>
  </si>
  <si>
    <t>საქონელი და მომსახურება</t>
  </si>
  <si>
    <t>შრომის ანაზღაურება/მშპ</t>
  </si>
  <si>
    <t>საქონელი და მომსახურება/მშპ</t>
  </si>
  <si>
    <t>ადმინისტრაციული ხარჯები/მშპ</t>
  </si>
  <si>
    <t>სახელმწიფო</t>
  </si>
  <si>
    <t>ნაერთი</t>
  </si>
  <si>
    <t>nom GDP</t>
  </si>
  <si>
    <t>მიმდ</t>
  </si>
  <si>
    <t>გადასა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</si>
</sst>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164" fontId="3" fillId="0" borderId="0" xfId="0" applyNumberFormat="1" applyFont="1"/>
    <xf numFmtId="0" fontId="6" fillId="0" borderId="0" xfId="0" applyFont="1"/>
    <xf numFmtId="0" fontId="5" fillId="0" borderId="0" xfId="0" applyFont="1" applyFill="1" applyAlignment="1">
      <alignment horizontal="center" vertical="center"/>
    </xf>
    <xf numFmtId="164" fontId="0" fillId="0" borderId="0" xfId="0" applyNumberFormat="1"/>
    <xf numFmtId="164" fontId="8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/>
    <xf numFmtId="164" fontId="9" fillId="0" borderId="0" xfId="0" applyNumberFormat="1" applyFont="1"/>
    <xf numFmtId="0" fontId="7" fillId="2" borderId="0" xfId="0" applyFont="1" applyFill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603674540683"/>
          <c:y val="0.1388888888888889"/>
          <c:w val="0.80369903762029749"/>
          <c:h val="0.512317366579177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Expenses!$B$13</c:f>
              <c:strCache>
                <c:ptCount val="1"/>
                <c:pt idx="0">
                  <c:v>შრომის ანაზღაურება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Expenses!$C$12:$T$12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2018*</c:v>
                </c:pt>
                <c:pt idx="17">
                  <c:v>2019**</c:v>
                </c:pt>
              </c:strCache>
            </c:strRef>
          </c:cat>
          <c:val>
            <c:numRef>
              <c:f>Expenses!$C$13:$T$13</c:f>
              <c:numCache>
                <c:formatCode>0.0</c:formatCode>
                <c:ptCount val="18"/>
                <c:pt idx="0">
                  <c:v>93.9</c:v>
                </c:pt>
                <c:pt idx="1">
                  <c:v>131.5</c:v>
                </c:pt>
                <c:pt idx="2">
                  <c:v>233</c:v>
                </c:pt>
                <c:pt idx="3">
                  <c:v>336.7</c:v>
                </c:pt>
                <c:pt idx="4">
                  <c:v>451.5</c:v>
                </c:pt>
                <c:pt idx="5">
                  <c:v>603.5</c:v>
                </c:pt>
                <c:pt idx="6">
                  <c:v>913.1</c:v>
                </c:pt>
                <c:pt idx="7">
                  <c:v>941.6</c:v>
                </c:pt>
                <c:pt idx="8">
                  <c:v>993.4</c:v>
                </c:pt>
                <c:pt idx="9">
                  <c:v>1012.474</c:v>
                </c:pt>
                <c:pt idx="10">
                  <c:v>1049.425</c:v>
                </c:pt>
                <c:pt idx="11">
                  <c:v>1187.569</c:v>
                </c:pt>
                <c:pt idx="12">
                  <c:v>1296.1859999999999</c:v>
                </c:pt>
                <c:pt idx="13">
                  <c:v>1376.7760000000001</c:v>
                </c:pt>
                <c:pt idx="14">
                  <c:v>1452.2919999999999</c:v>
                </c:pt>
                <c:pt idx="15">
                  <c:v>1385.37</c:v>
                </c:pt>
                <c:pt idx="16">
                  <c:v>1425.6189999999999</c:v>
                </c:pt>
                <c:pt idx="17">
                  <c:v>1470.663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CE-47FD-A1EB-A2BD409EDFAA}"/>
            </c:ext>
          </c:extLst>
        </c:ser>
        <c:ser>
          <c:idx val="2"/>
          <c:order val="2"/>
          <c:tx>
            <c:strRef>
              <c:f>Expenses!$B$15</c:f>
              <c:strCache>
                <c:ptCount val="1"/>
                <c:pt idx="0">
                  <c:v>საქონელი და მომსახურება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Expenses!$C$12:$T$12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2018*</c:v>
                </c:pt>
                <c:pt idx="17">
                  <c:v>2019**</c:v>
                </c:pt>
              </c:strCache>
            </c:strRef>
          </c:cat>
          <c:val>
            <c:numRef>
              <c:f>Expenses!$C$15:$T$15</c:f>
              <c:numCache>
                <c:formatCode>0.0</c:formatCode>
                <c:ptCount val="18"/>
                <c:pt idx="0">
                  <c:v>183.1</c:v>
                </c:pt>
                <c:pt idx="1">
                  <c:v>169.3</c:v>
                </c:pt>
                <c:pt idx="2">
                  <c:v>319.2</c:v>
                </c:pt>
                <c:pt idx="3">
                  <c:v>420.2</c:v>
                </c:pt>
                <c:pt idx="4">
                  <c:v>678.5</c:v>
                </c:pt>
                <c:pt idx="5">
                  <c:v>1483.8</c:v>
                </c:pt>
                <c:pt idx="6">
                  <c:v>1508.7</c:v>
                </c:pt>
                <c:pt idx="7">
                  <c:v>879.9</c:v>
                </c:pt>
                <c:pt idx="8">
                  <c:v>881.5</c:v>
                </c:pt>
                <c:pt idx="9">
                  <c:v>989.005</c:v>
                </c:pt>
                <c:pt idx="10">
                  <c:v>1060.9469999999999</c:v>
                </c:pt>
                <c:pt idx="11">
                  <c:v>765.80100000000004</c:v>
                </c:pt>
                <c:pt idx="12">
                  <c:v>875.41099999999994</c:v>
                </c:pt>
                <c:pt idx="13">
                  <c:v>946.21799999999996</c:v>
                </c:pt>
                <c:pt idx="14">
                  <c:v>1117.79</c:v>
                </c:pt>
                <c:pt idx="15">
                  <c:v>1248.4480000000001</c:v>
                </c:pt>
                <c:pt idx="16">
                  <c:v>1216.5119999999999</c:v>
                </c:pt>
                <c:pt idx="17">
                  <c:v>1218.152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CE-47FD-A1EB-A2BD409ED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905832"/>
        <c:axId val="124907008"/>
      </c:barChart>
      <c:lineChart>
        <c:grouping val="standard"/>
        <c:varyColors val="0"/>
        <c:ser>
          <c:idx val="1"/>
          <c:order val="1"/>
          <c:tx>
            <c:strRef>
              <c:f>Expenses!$B$14</c:f>
              <c:strCache>
                <c:ptCount val="1"/>
                <c:pt idx="0">
                  <c:v>შრომის ანაზღაურება/მშპ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Expenses!$C$12:$T$12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2018*</c:v>
                </c:pt>
                <c:pt idx="17">
                  <c:v>2019**</c:v>
                </c:pt>
              </c:strCache>
            </c:strRef>
          </c:cat>
          <c:val>
            <c:numRef>
              <c:f>Expenses!$C$14:$T$14</c:f>
              <c:numCache>
                <c:formatCode>0.0</c:formatCode>
                <c:ptCount val="18"/>
                <c:pt idx="0">
                  <c:v>1.2593840271392331</c:v>
                </c:pt>
                <c:pt idx="1">
                  <c:v>1.5354807958891104</c:v>
                </c:pt>
                <c:pt idx="2">
                  <c:v>2.3716713376588388</c:v>
                </c:pt>
                <c:pt idx="3">
                  <c:v>2.8973553718395877</c:v>
                </c:pt>
                <c:pt idx="4">
                  <c:v>3.2741322795534744</c:v>
                </c:pt>
                <c:pt idx="5">
                  <c:v>3.5512996106844925</c:v>
                </c:pt>
                <c:pt idx="6">
                  <c:v>4.786930904970907</c:v>
                </c:pt>
                <c:pt idx="7">
                  <c:v>5.2351961360664303</c:v>
                </c:pt>
                <c:pt idx="8">
                  <c:v>4.7889931255242626</c:v>
                </c:pt>
                <c:pt idx="9">
                  <c:v>4.159028918830102</c:v>
                </c:pt>
                <c:pt idx="10">
                  <c:v>4.0104443331944832</c:v>
                </c:pt>
                <c:pt idx="11">
                  <c:v>4.4234041285189623</c:v>
                </c:pt>
                <c:pt idx="12">
                  <c:v>4.4465309342892914</c:v>
                </c:pt>
                <c:pt idx="13">
                  <c:v>4.3355376689465794</c:v>
                </c:pt>
                <c:pt idx="14">
                  <c:v>4.2678695799109567</c:v>
                </c:pt>
                <c:pt idx="15">
                  <c:v>3.6604873357184</c:v>
                </c:pt>
                <c:pt idx="16">
                  <c:v>3.4329764588029046</c:v>
                </c:pt>
                <c:pt idx="17">
                  <c:v>3.2743394159608856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CE-47FD-A1EB-A2BD409EDFAA}"/>
            </c:ext>
          </c:extLst>
        </c:ser>
        <c:ser>
          <c:idx val="3"/>
          <c:order val="3"/>
          <c:tx>
            <c:strRef>
              <c:f>Expenses!$B$16</c:f>
              <c:strCache>
                <c:ptCount val="1"/>
                <c:pt idx="0">
                  <c:v>საქონელი და მომსახურება/მშპ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Expenses!$C$12:$T$12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2018*</c:v>
                </c:pt>
                <c:pt idx="17">
                  <c:v>2019**</c:v>
                </c:pt>
              </c:strCache>
            </c:strRef>
          </c:cat>
          <c:val>
            <c:numRef>
              <c:f>Expenses!$C$16:$T$16</c:f>
              <c:numCache>
                <c:formatCode>0.0</c:formatCode>
                <c:ptCount val="18"/>
                <c:pt idx="0">
                  <c:v>2.455731793069154</c:v>
                </c:pt>
                <c:pt idx="1">
                  <c:v>1.9768585455819498</c:v>
                </c:pt>
                <c:pt idx="2">
                  <c:v>3.2490879441231817</c:v>
                </c:pt>
                <c:pt idx="3">
                  <c:v>3.6158857358093108</c:v>
                </c:pt>
                <c:pt idx="4">
                  <c:v>4.9202630158959746</c:v>
                </c:pt>
                <c:pt idx="5">
                  <c:v>8.7314305921021536</c:v>
                </c:pt>
                <c:pt idx="6">
                  <c:v>7.9093666151895805</c:v>
                </c:pt>
                <c:pt idx="7">
                  <c:v>4.8921506798267327</c:v>
                </c:pt>
                <c:pt idx="8">
                  <c:v>4.2495444334101444</c:v>
                </c:pt>
                <c:pt idx="9">
                  <c:v>4.062623233651002</c:v>
                </c:pt>
                <c:pt idx="10">
                  <c:v>4.0544763884695776</c:v>
                </c:pt>
                <c:pt idx="11">
                  <c:v>2.8524214635309195</c:v>
                </c:pt>
                <c:pt idx="12">
                  <c:v>3.0030737037100566</c:v>
                </c:pt>
                <c:pt idx="13">
                  <c:v>2.9796886218493746</c:v>
                </c:pt>
                <c:pt idx="14">
                  <c:v>3.2848641579852185</c:v>
                </c:pt>
                <c:pt idx="15">
                  <c:v>3.2987058282646267</c:v>
                </c:pt>
                <c:pt idx="16">
                  <c:v>2.9294342021614748</c:v>
                </c:pt>
                <c:pt idx="17">
                  <c:v>2.7121394284289368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2CE-47FD-A1EB-A2BD409EDFAA}"/>
            </c:ext>
          </c:extLst>
        </c:ser>
        <c:ser>
          <c:idx val="4"/>
          <c:order val="4"/>
          <c:tx>
            <c:strRef>
              <c:f>Expenses!$B$18</c:f>
              <c:strCache>
                <c:ptCount val="1"/>
                <c:pt idx="0">
                  <c:v>ადმინისტრაციული ხარჯები/მშპ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Expenses!$C$12:$T$12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2018*</c:v>
                </c:pt>
                <c:pt idx="17">
                  <c:v>2019**</c:v>
                </c:pt>
              </c:strCache>
            </c:strRef>
          </c:cat>
          <c:val>
            <c:numRef>
              <c:f>Expenses!$C$18:$T$18</c:f>
              <c:numCache>
                <c:formatCode>0.0</c:formatCode>
                <c:ptCount val="18"/>
                <c:pt idx="0">
                  <c:v>3.7151158202083865</c:v>
                </c:pt>
                <c:pt idx="1">
                  <c:v>3.5123393414710602</c:v>
                </c:pt>
                <c:pt idx="2">
                  <c:v>5.6207592817820204</c:v>
                </c:pt>
                <c:pt idx="3">
                  <c:v>6.5132411076488985</c:v>
                </c:pt>
                <c:pt idx="4">
                  <c:v>8.1943952954494481</c:v>
                </c:pt>
                <c:pt idx="5">
                  <c:v>12.282730202786647</c:v>
                </c:pt>
                <c:pt idx="6">
                  <c:v>12.696297520160488</c:v>
                </c:pt>
                <c:pt idx="7">
                  <c:v>10.127346815893162</c:v>
                </c:pt>
                <c:pt idx="8">
                  <c:v>9.0385375589344079</c:v>
                </c:pt>
                <c:pt idx="9">
                  <c:v>8.2216521524811039</c:v>
                </c:pt>
                <c:pt idx="10">
                  <c:v>8.0649207216640608</c:v>
                </c:pt>
                <c:pt idx="11">
                  <c:v>7.2758255920498813</c:v>
                </c:pt>
                <c:pt idx="12">
                  <c:v>7.4496046379993475</c:v>
                </c:pt>
                <c:pt idx="13">
                  <c:v>7.3152262907959553</c:v>
                </c:pt>
                <c:pt idx="14">
                  <c:v>7.5527337378961752</c:v>
                </c:pt>
                <c:pt idx="15">
                  <c:v>6.9591931639830271</c:v>
                </c:pt>
                <c:pt idx="16">
                  <c:v>6.3624106609643807</c:v>
                </c:pt>
                <c:pt idx="17">
                  <c:v>5.9864788443898229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CE-47FD-A1EB-A2BD409ED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04264"/>
        <c:axId val="124905048"/>
      </c:lineChart>
      <c:catAx>
        <c:axId val="12490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07008"/>
        <c:crosses val="autoZero"/>
        <c:auto val="1"/>
        <c:lblAlgn val="ctr"/>
        <c:lblOffset val="100"/>
        <c:noMultiLvlLbl val="0"/>
      </c:catAx>
      <c:valAx>
        <c:axId val="12490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05832"/>
        <c:crosses val="autoZero"/>
        <c:crossBetween val="between"/>
      </c:valAx>
      <c:valAx>
        <c:axId val="12490504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04264"/>
        <c:crosses val="max"/>
        <c:crossBetween val="between"/>
      </c:valAx>
      <c:catAx>
        <c:axId val="124904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05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Expenses!$B$5</c:f>
              <c:strCache>
                <c:ptCount val="1"/>
                <c:pt idx="0">
                  <c:v>შრომის ანაზღაურება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Expenses!$C$4:$W$4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2018*</c:v>
                </c:pt>
                <c:pt idx="17">
                  <c:v>2019**</c:v>
                </c:pt>
                <c:pt idx="18">
                  <c:v>2020**</c:v>
                </c:pt>
                <c:pt idx="19">
                  <c:v>2021**</c:v>
                </c:pt>
                <c:pt idx="20">
                  <c:v>2022**</c:v>
                </c:pt>
              </c:strCache>
            </c:strRef>
          </c:cat>
          <c:val>
            <c:numRef>
              <c:f>Expenses!$C$5:$W$5</c:f>
              <c:numCache>
                <c:formatCode>General</c:formatCode>
                <c:ptCount val="21"/>
                <c:pt idx="0">
                  <c:v>222.2</c:v>
                </c:pt>
                <c:pt idx="1">
                  <c:v>288.60000000000002</c:v>
                </c:pt>
                <c:pt idx="2">
                  <c:v>472.9</c:v>
                </c:pt>
                <c:pt idx="3">
                  <c:v>549.6</c:v>
                </c:pt>
                <c:pt idx="4">
                  <c:v>563.29999999999995</c:v>
                </c:pt>
                <c:pt idx="5">
                  <c:v>696.9</c:v>
                </c:pt>
                <c:pt idx="6">
                  <c:v>1008.1</c:v>
                </c:pt>
                <c:pt idx="7">
                  <c:v>1048.3</c:v>
                </c:pt>
                <c:pt idx="8">
                  <c:v>1120.2</c:v>
                </c:pt>
                <c:pt idx="9">
                  <c:v>1136.2</c:v>
                </c:pt>
                <c:pt idx="10">
                  <c:v>1202.6000000000001</c:v>
                </c:pt>
                <c:pt idx="11">
                  <c:v>1395.1</c:v>
                </c:pt>
                <c:pt idx="12">
                  <c:v>1521.9</c:v>
                </c:pt>
                <c:pt idx="13">
                  <c:v>1601.7</c:v>
                </c:pt>
                <c:pt idx="14">
                  <c:v>1752.9</c:v>
                </c:pt>
                <c:pt idx="15">
                  <c:v>1648.9</c:v>
                </c:pt>
                <c:pt idx="16">
                  <c:v>1693</c:v>
                </c:pt>
                <c:pt idx="17">
                  <c:v>1762</c:v>
                </c:pt>
                <c:pt idx="18">
                  <c:v>1810</c:v>
                </c:pt>
                <c:pt idx="19">
                  <c:v>1865</c:v>
                </c:pt>
                <c:pt idx="20">
                  <c:v>2020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5C-489A-A55C-B267BC3BA24E}"/>
            </c:ext>
          </c:extLst>
        </c:ser>
        <c:ser>
          <c:idx val="2"/>
          <c:order val="1"/>
          <c:tx>
            <c:strRef>
              <c:f>Expenses!$B$7</c:f>
              <c:strCache>
                <c:ptCount val="1"/>
                <c:pt idx="0">
                  <c:v>საქონელი და მომსახურება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Expenses!$C$4:$W$4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2018*</c:v>
                </c:pt>
                <c:pt idx="17">
                  <c:v>2019**</c:v>
                </c:pt>
                <c:pt idx="18">
                  <c:v>2020**</c:v>
                </c:pt>
                <c:pt idx="19">
                  <c:v>2021**</c:v>
                </c:pt>
                <c:pt idx="20">
                  <c:v>2022**</c:v>
                </c:pt>
              </c:strCache>
            </c:strRef>
          </c:cat>
          <c:val>
            <c:numRef>
              <c:f>Expenses!$C$7:$W$7</c:f>
              <c:numCache>
                <c:formatCode>General</c:formatCode>
                <c:ptCount val="21"/>
                <c:pt idx="0">
                  <c:v>325.8</c:v>
                </c:pt>
                <c:pt idx="1">
                  <c:v>320.3</c:v>
                </c:pt>
                <c:pt idx="2">
                  <c:v>428.7</c:v>
                </c:pt>
                <c:pt idx="3">
                  <c:v>572</c:v>
                </c:pt>
                <c:pt idx="4">
                  <c:v>786.6</c:v>
                </c:pt>
                <c:pt idx="5">
                  <c:v>1590.8</c:v>
                </c:pt>
                <c:pt idx="6">
                  <c:v>1606.4</c:v>
                </c:pt>
                <c:pt idx="7">
                  <c:v>1105.2</c:v>
                </c:pt>
                <c:pt idx="8">
                  <c:v>1138.5999999999999</c:v>
                </c:pt>
                <c:pt idx="9">
                  <c:v>1211</c:v>
                </c:pt>
                <c:pt idx="10">
                  <c:v>1297.7</c:v>
                </c:pt>
                <c:pt idx="11">
                  <c:v>1010.9</c:v>
                </c:pt>
                <c:pt idx="12">
                  <c:v>1143.5999999999999</c:v>
                </c:pt>
                <c:pt idx="13">
                  <c:v>1203.2</c:v>
                </c:pt>
                <c:pt idx="14">
                  <c:v>1394</c:v>
                </c:pt>
                <c:pt idx="15">
                  <c:v>1535.7</c:v>
                </c:pt>
                <c:pt idx="16">
                  <c:v>1540</c:v>
                </c:pt>
                <c:pt idx="17">
                  <c:v>1572</c:v>
                </c:pt>
                <c:pt idx="18">
                  <c:v>1595</c:v>
                </c:pt>
                <c:pt idx="19">
                  <c:v>1640</c:v>
                </c:pt>
                <c:pt idx="20">
                  <c:v>1780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5C-489A-A55C-B267BC3BA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592752"/>
        <c:axId val="124906616"/>
      </c:barChart>
      <c:lineChart>
        <c:grouping val="standard"/>
        <c:varyColors val="0"/>
        <c:ser>
          <c:idx val="4"/>
          <c:order val="2"/>
          <c:tx>
            <c:strRef>
              <c:f>Expenses!$B$10</c:f>
              <c:strCache>
                <c:ptCount val="1"/>
                <c:pt idx="0">
                  <c:v>ადმინისტრაციული ხარჯები/მშპ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Expenses!$C$4:$W$4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2018*</c:v>
                </c:pt>
                <c:pt idx="17">
                  <c:v>2019**</c:v>
                </c:pt>
                <c:pt idx="18">
                  <c:v>2020**</c:v>
                </c:pt>
                <c:pt idx="19">
                  <c:v>2021**</c:v>
                </c:pt>
                <c:pt idx="20">
                  <c:v>2022**</c:v>
                </c:pt>
              </c:strCache>
            </c:strRef>
          </c:cat>
          <c:val>
            <c:numRef>
              <c:f>Expenses!$C$10:$W$10</c:f>
              <c:numCache>
                <c:formatCode>0.0</c:formatCode>
                <c:ptCount val="21"/>
                <c:pt idx="0">
                  <c:v>7.3497598175963752</c:v>
                </c:pt>
                <c:pt idx="1">
                  <c:v>7.1099183012690457</c:v>
                </c:pt>
                <c:pt idx="2">
                  <c:v>9.1772484035760034</c:v>
                </c:pt>
                <c:pt idx="3">
                  <c:v>9.6515407931549788</c:v>
                </c:pt>
                <c:pt idx="4">
                  <c:v>9.7890391232984175</c:v>
                </c:pt>
                <c:pt idx="5">
                  <c:v>13.46198528477699</c:v>
                </c:pt>
                <c:pt idx="6">
                  <c:v>13.706528147022709</c:v>
                </c:pt>
                <c:pt idx="7">
                  <c:v>11.973231604735615</c:v>
                </c:pt>
                <c:pt idx="8">
                  <c:v>10.88924670015523</c:v>
                </c:pt>
                <c:pt idx="9">
                  <c:v>9.64180085441998</c:v>
                </c:pt>
                <c:pt idx="10">
                  <c:v>9.5550553553480881</c:v>
                </c:pt>
                <c:pt idx="11">
                  <c:v>8.9617616603469976</c:v>
                </c:pt>
                <c:pt idx="12">
                  <c:v>9.1439254901288134</c:v>
                </c:pt>
                <c:pt idx="13">
                  <c:v>8.832772802277395</c:v>
                </c:pt>
                <c:pt idx="14">
                  <c:v>9.2478363724525039</c:v>
                </c:pt>
                <c:pt idx="15">
                  <c:v>8.4144943006769441</c:v>
                </c:pt>
                <c:pt idx="16">
                  <c:v>7.7852588183166702</c:v>
                </c:pt>
                <c:pt idx="17">
                  <c:v>7.4229429942914136</c:v>
                </c:pt>
                <c:pt idx="18">
                  <c:v>7.009735400501901</c:v>
                </c:pt>
                <c:pt idx="19">
                  <c:v>6.6402194587794883</c:v>
                </c:pt>
                <c:pt idx="20">
                  <c:v>6.5937879576609406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85C-489A-A55C-B267BC3BA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06224"/>
        <c:axId val="124907400"/>
      </c:lineChart>
      <c:catAx>
        <c:axId val="12490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07400"/>
        <c:crosses val="autoZero"/>
        <c:auto val="1"/>
        <c:lblAlgn val="ctr"/>
        <c:lblOffset val="100"/>
        <c:noMultiLvlLbl val="0"/>
      </c:catAx>
      <c:valAx>
        <c:axId val="12490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06224"/>
        <c:crosses val="autoZero"/>
        <c:crossBetween val="between"/>
      </c:valAx>
      <c:valAx>
        <c:axId val="1249066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92752"/>
        <c:crosses val="max"/>
        <c:crossBetween val="between"/>
      </c:valAx>
      <c:catAx>
        <c:axId val="33359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06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457200</xdr:colOff>
      <xdr:row>4</xdr:row>
      <xdr:rowOff>38099</xdr:rowOff>
    </xdr:from>
    <xdr:to>
      <xdr:col>31</xdr:col>
      <xdr:colOff>133350</xdr:colOff>
      <xdr:row>16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180975</xdr:colOff>
      <xdr:row>5</xdr:row>
      <xdr:rowOff>76200</xdr:rowOff>
    </xdr:from>
    <xdr:to>
      <xdr:col>30</xdr:col>
      <xdr:colOff>323850</xdr:colOff>
      <xdr:row>13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Y26"/>
  <sheetViews>
    <sheetView tabSelected="1" topLeftCell="L1" workbookViewId="0">
      <selection activeCell="K22" sqref="K22:AA36"/>
    </sheetView>
  </sheetViews>
  <sheetFormatPr defaultRowHeight="15" x14ac:dyDescent="0.25"/>
  <cols>
    <col min="1" max="1" width="2.5703125" customWidth="1"/>
    <col min="2" max="2" width="29.5703125" customWidth="1"/>
    <col min="3" max="23" width="7" customWidth="1"/>
  </cols>
  <sheetData>
    <row r="2" spans="1:25" x14ac:dyDescent="0.25">
      <c r="B2" t="s">
        <v>13</v>
      </c>
      <c r="C2" s="1">
        <v>7456.025960032186</v>
      </c>
      <c r="D2" s="1">
        <v>8564.0927813659673</v>
      </c>
      <c r="E2" s="1">
        <v>9824.2954789006562</v>
      </c>
      <c r="F2" s="1">
        <v>11620.942438490814</v>
      </c>
      <c r="G2" s="1">
        <v>13789.913218215346</v>
      </c>
      <c r="H2" s="1">
        <v>16993.778789722528</v>
      </c>
      <c r="I2" s="1">
        <v>19074.852303629596</v>
      </c>
      <c r="J2" s="1">
        <v>17985.954595150855</v>
      </c>
      <c r="K2" s="1">
        <v>20743.400000000001</v>
      </c>
      <c r="L2" s="1">
        <v>24344</v>
      </c>
      <c r="M2" s="1">
        <v>26167.3</v>
      </c>
      <c r="N2" s="1">
        <v>26847.4</v>
      </c>
      <c r="O2" s="1">
        <v>29150.5</v>
      </c>
      <c r="P2" s="1">
        <v>31755.599999999999</v>
      </c>
      <c r="Q2" s="1">
        <v>34028.5</v>
      </c>
      <c r="R2" s="1">
        <v>37846.6</v>
      </c>
      <c r="S2" s="1">
        <v>41527.199999999997</v>
      </c>
      <c r="T2" s="1">
        <v>44914.8</v>
      </c>
      <c r="U2" s="1">
        <v>48575.3</v>
      </c>
      <c r="V2" s="3">
        <v>52784.4</v>
      </c>
      <c r="W2" s="1">
        <v>57630</v>
      </c>
    </row>
    <row r="3" spans="1:2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1"/>
      <c r="U3" s="1"/>
      <c r="V3" s="3"/>
      <c r="W3" s="1"/>
    </row>
    <row r="4" spans="1:25" x14ac:dyDescent="0.25">
      <c r="C4" s="7">
        <v>2002</v>
      </c>
      <c r="D4" s="7">
        <v>2003</v>
      </c>
      <c r="E4" s="7">
        <v>2004</v>
      </c>
      <c r="F4" s="7">
        <v>2005</v>
      </c>
      <c r="G4" s="7">
        <v>2006</v>
      </c>
      <c r="H4" s="7">
        <v>2007</v>
      </c>
      <c r="I4" s="7">
        <v>2008</v>
      </c>
      <c r="J4" s="7">
        <v>2009</v>
      </c>
      <c r="K4" s="7">
        <v>2010</v>
      </c>
      <c r="L4" s="7">
        <v>2011</v>
      </c>
      <c r="M4" s="10">
        <v>2012</v>
      </c>
      <c r="N4" s="7">
        <v>2013</v>
      </c>
      <c r="O4" s="7">
        <v>2014</v>
      </c>
      <c r="P4" s="10">
        <v>2015</v>
      </c>
      <c r="Q4" s="10">
        <v>2016</v>
      </c>
      <c r="R4" s="10">
        <v>2017</v>
      </c>
      <c r="S4" s="10" t="s">
        <v>1</v>
      </c>
      <c r="T4" s="10" t="s">
        <v>2</v>
      </c>
      <c r="U4" s="10" t="s">
        <v>3</v>
      </c>
      <c r="V4" s="10" t="s">
        <v>4</v>
      </c>
      <c r="W4" s="10" t="s">
        <v>5</v>
      </c>
    </row>
    <row r="5" spans="1:25" x14ac:dyDescent="0.25">
      <c r="A5" s="16" t="s">
        <v>12</v>
      </c>
      <c r="B5" s="6" t="s">
        <v>6</v>
      </c>
      <c r="C5" s="4">
        <v>222.2</v>
      </c>
      <c r="D5" s="4">
        <v>288.60000000000002</v>
      </c>
      <c r="E5" s="4">
        <v>472.9</v>
      </c>
      <c r="F5" s="4">
        <v>549.6</v>
      </c>
      <c r="G5" s="4">
        <v>563.29999999999995</v>
      </c>
      <c r="H5" s="4">
        <v>696.9</v>
      </c>
      <c r="I5" s="4">
        <v>1008.1</v>
      </c>
      <c r="J5" s="4">
        <v>1048.3</v>
      </c>
      <c r="K5" s="4">
        <v>1120.2</v>
      </c>
      <c r="L5" s="4">
        <v>1136.2</v>
      </c>
      <c r="M5" s="4">
        <v>1202.6000000000001</v>
      </c>
      <c r="N5" s="4">
        <v>1395.1</v>
      </c>
      <c r="O5" s="4">
        <v>1521.9</v>
      </c>
      <c r="P5" s="4">
        <v>1601.7</v>
      </c>
      <c r="Q5" s="4">
        <v>1752.9</v>
      </c>
      <c r="R5" s="4">
        <v>1648.9</v>
      </c>
      <c r="S5" s="4">
        <v>1693</v>
      </c>
      <c r="T5" s="4">
        <v>1762</v>
      </c>
      <c r="U5" s="4">
        <v>1810</v>
      </c>
      <c r="V5" s="4">
        <v>1865</v>
      </c>
      <c r="W5" s="4">
        <v>2020</v>
      </c>
    </row>
    <row r="6" spans="1:25" x14ac:dyDescent="0.25">
      <c r="A6" s="16"/>
      <c r="B6" s="5" t="s">
        <v>8</v>
      </c>
      <c r="C6" s="8">
        <f>C5/C2*100</f>
        <v>2.980139838448749</v>
      </c>
      <c r="D6" s="8">
        <f t="shared" ref="D6:W6" si="0">D5/D2*100</f>
        <v>3.3698840889246942</v>
      </c>
      <c r="E6" s="8">
        <f t="shared" si="0"/>
        <v>4.8135767192225956</v>
      </c>
      <c r="F6" s="8">
        <f>F5/F2*100</f>
        <v>4.7293926711108929</v>
      </c>
      <c r="G6" s="8">
        <f t="shared" si="0"/>
        <v>4.0848697963952869</v>
      </c>
      <c r="H6" s="8">
        <f t="shared" si="0"/>
        <v>4.1009125081789932</v>
      </c>
      <c r="I6" s="8">
        <f t="shared" si="0"/>
        <v>5.284968837258976</v>
      </c>
      <c r="J6" s="8">
        <f t="shared" si="0"/>
        <v>5.8284368197094709</v>
      </c>
      <c r="K6" s="8">
        <f t="shared" si="0"/>
        <v>5.4002718937107703</v>
      </c>
      <c r="L6" s="8">
        <f t="shared" si="0"/>
        <v>4.6672691422937893</v>
      </c>
      <c r="M6" s="8">
        <f t="shared" si="0"/>
        <v>4.5958123306569654</v>
      </c>
      <c r="N6" s="8">
        <f t="shared" si="0"/>
        <v>5.1964063559227327</v>
      </c>
      <c r="O6" s="8">
        <f t="shared" si="0"/>
        <v>5.2208366923380396</v>
      </c>
      <c r="P6" s="8">
        <f t="shared" si="0"/>
        <v>5.0438347881948387</v>
      </c>
      <c r="Q6" s="8">
        <f t="shared" si="0"/>
        <v>5.1512702587536925</v>
      </c>
      <c r="R6" s="8">
        <f t="shared" si="0"/>
        <v>4.3567982328663613</v>
      </c>
      <c r="S6" s="8">
        <f>S5/S2*100</f>
        <v>4.0768460189947797</v>
      </c>
      <c r="T6" s="8">
        <f t="shared" si="0"/>
        <v>3.9229830701684074</v>
      </c>
      <c r="U6" s="8">
        <f t="shared" si="0"/>
        <v>3.7261735902814808</v>
      </c>
      <c r="V6" s="8">
        <f t="shared" si="0"/>
        <v>3.5332408817756762</v>
      </c>
      <c r="W6" s="8">
        <f t="shared" si="0"/>
        <v>3.5051188617039735</v>
      </c>
    </row>
    <row r="7" spans="1:25" x14ac:dyDescent="0.25">
      <c r="A7" s="16"/>
      <c r="B7" s="6" t="s">
        <v>7</v>
      </c>
      <c r="C7" s="4">
        <v>325.8</v>
      </c>
      <c r="D7" s="4">
        <v>320.3</v>
      </c>
      <c r="E7" s="4">
        <v>428.7</v>
      </c>
      <c r="F7" s="4">
        <v>572</v>
      </c>
      <c r="G7" s="4">
        <v>786.6</v>
      </c>
      <c r="H7" s="4">
        <v>1590.8</v>
      </c>
      <c r="I7" s="4">
        <v>1606.4</v>
      </c>
      <c r="J7" s="4">
        <v>1105.2</v>
      </c>
      <c r="K7" s="4">
        <v>1138.5999999999999</v>
      </c>
      <c r="L7" s="4">
        <v>1211</v>
      </c>
      <c r="M7" s="4">
        <v>1297.7</v>
      </c>
      <c r="N7" s="4">
        <v>1010.9</v>
      </c>
      <c r="O7" s="4">
        <v>1143.5999999999999</v>
      </c>
      <c r="P7" s="4">
        <v>1203.2</v>
      </c>
      <c r="Q7" s="4">
        <v>1394</v>
      </c>
      <c r="R7" s="4">
        <v>1535.7</v>
      </c>
      <c r="S7" s="4">
        <v>1540</v>
      </c>
      <c r="T7" s="4">
        <v>1572</v>
      </c>
      <c r="U7" s="4">
        <v>1595</v>
      </c>
      <c r="V7" s="4">
        <v>1640</v>
      </c>
      <c r="W7" s="4">
        <v>1780</v>
      </c>
    </row>
    <row r="8" spans="1:25" x14ac:dyDescent="0.25">
      <c r="A8" s="16"/>
      <c r="B8" s="5" t="s">
        <v>9</v>
      </c>
      <c r="C8" s="8">
        <f>C7/C2*100</f>
        <v>4.3696199791476262</v>
      </c>
      <c r="D8" s="8">
        <f t="shared" ref="D8:V8" si="1">D7/D2*100</f>
        <v>3.7400342123443502</v>
      </c>
      <c r="E8" s="8">
        <f t="shared" si="1"/>
        <v>4.3636716843534078</v>
      </c>
      <c r="F8" s="8">
        <f t="shared" si="1"/>
        <v>4.9221481220440868</v>
      </c>
      <c r="G8" s="8">
        <f t="shared" si="1"/>
        <v>5.7041693269031297</v>
      </c>
      <c r="H8" s="8">
        <f t="shared" si="1"/>
        <v>9.3610727765979966</v>
      </c>
      <c r="I8" s="8">
        <f t="shared" si="1"/>
        <v>8.4215593097637331</v>
      </c>
      <c r="J8" s="8">
        <f t="shared" si="1"/>
        <v>6.1447947850261446</v>
      </c>
      <c r="K8" s="8">
        <f t="shared" si="1"/>
        <v>5.4889748064444586</v>
      </c>
      <c r="L8" s="8">
        <f t="shared" si="1"/>
        <v>4.9745317121261916</v>
      </c>
      <c r="M8" s="8">
        <f t="shared" si="1"/>
        <v>4.9592430246911228</v>
      </c>
      <c r="N8" s="8">
        <f t="shared" si="1"/>
        <v>3.7653553044242645</v>
      </c>
      <c r="O8" s="8">
        <f t="shared" si="1"/>
        <v>3.9230887977907756</v>
      </c>
      <c r="P8" s="8">
        <f t="shared" si="1"/>
        <v>3.7889380140825559</v>
      </c>
      <c r="Q8" s="8">
        <f t="shared" si="1"/>
        <v>4.0965661136988114</v>
      </c>
      <c r="R8" s="8">
        <f t="shared" si="1"/>
        <v>4.0576960678105829</v>
      </c>
      <c r="S8" s="8">
        <f>S7/S2*100</f>
        <v>3.7084127993218905</v>
      </c>
      <c r="T8" s="8">
        <f t="shared" si="1"/>
        <v>3.4999599241230062</v>
      </c>
      <c r="U8" s="8">
        <f t="shared" si="1"/>
        <v>3.2835618102204207</v>
      </c>
      <c r="V8" s="8">
        <f t="shared" si="1"/>
        <v>3.1069785770038116</v>
      </c>
      <c r="W8" s="8">
        <f>W7/W2*100</f>
        <v>3.0886690959569667</v>
      </c>
    </row>
    <row r="9" spans="1:25" x14ac:dyDescent="0.25">
      <c r="A9" s="16"/>
      <c r="B9" s="6" t="s">
        <v>0</v>
      </c>
      <c r="C9" s="4">
        <f>C7+C5</f>
        <v>548</v>
      </c>
      <c r="D9" s="4">
        <f t="shared" ref="D9:V9" si="2">D7+D5</f>
        <v>608.90000000000009</v>
      </c>
      <c r="E9" s="4">
        <f t="shared" si="2"/>
        <v>901.59999999999991</v>
      </c>
      <c r="F9" s="4">
        <f t="shared" si="2"/>
        <v>1121.5999999999999</v>
      </c>
      <c r="G9" s="4">
        <f t="shared" si="2"/>
        <v>1349.9</v>
      </c>
      <c r="H9" s="4">
        <f t="shared" si="2"/>
        <v>2287.6999999999998</v>
      </c>
      <c r="I9" s="4">
        <f t="shared" si="2"/>
        <v>2614.5</v>
      </c>
      <c r="J9" s="4">
        <f t="shared" si="2"/>
        <v>2153.5</v>
      </c>
      <c r="K9" s="4">
        <f t="shared" si="2"/>
        <v>2258.8000000000002</v>
      </c>
      <c r="L9" s="4">
        <f t="shared" si="2"/>
        <v>2347.1999999999998</v>
      </c>
      <c r="M9" s="4">
        <f t="shared" si="2"/>
        <v>2500.3000000000002</v>
      </c>
      <c r="N9" s="4">
        <f t="shared" si="2"/>
        <v>2406</v>
      </c>
      <c r="O9" s="4">
        <f t="shared" si="2"/>
        <v>2665.5</v>
      </c>
      <c r="P9" s="4">
        <f t="shared" si="2"/>
        <v>2804.9</v>
      </c>
      <c r="Q9" s="4">
        <f t="shared" si="2"/>
        <v>3146.9</v>
      </c>
      <c r="R9" s="4">
        <f t="shared" si="2"/>
        <v>3184.6000000000004</v>
      </c>
      <c r="S9" s="4">
        <f t="shared" si="2"/>
        <v>3233</v>
      </c>
      <c r="T9" s="4">
        <f t="shared" si="2"/>
        <v>3334</v>
      </c>
      <c r="U9" s="4">
        <f t="shared" si="2"/>
        <v>3405</v>
      </c>
      <c r="V9" s="4">
        <f t="shared" si="2"/>
        <v>3505</v>
      </c>
      <c r="W9" s="4">
        <f>W7+W5</f>
        <v>3800</v>
      </c>
    </row>
    <row r="10" spans="1:25" x14ac:dyDescent="0.25">
      <c r="A10" s="16"/>
      <c r="B10" s="5" t="s">
        <v>10</v>
      </c>
      <c r="C10" s="8">
        <f>C9/C2*100</f>
        <v>7.3497598175963752</v>
      </c>
      <c r="D10" s="8">
        <f t="shared" ref="D10:W10" si="3">D9/D2*100</f>
        <v>7.1099183012690457</v>
      </c>
      <c r="E10" s="8">
        <f t="shared" si="3"/>
        <v>9.1772484035760034</v>
      </c>
      <c r="F10" s="8">
        <f t="shared" si="3"/>
        <v>9.6515407931549788</v>
      </c>
      <c r="G10" s="8">
        <f t="shared" si="3"/>
        <v>9.7890391232984175</v>
      </c>
      <c r="H10" s="8">
        <f t="shared" si="3"/>
        <v>13.46198528477699</v>
      </c>
      <c r="I10" s="8">
        <f t="shared" si="3"/>
        <v>13.706528147022709</v>
      </c>
      <c r="J10" s="8">
        <f t="shared" si="3"/>
        <v>11.973231604735615</v>
      </c>
      <c r="K10" s="8">
        <f t="shared" si="3"/>
        <v>10.88924670015523</v>
      </c>
      <c r="L10" s="8">
        <f t="shared" si="3"/>
        <v>9.64180085441998</v>
      </c>
      <c r="M10" s="8">
        <f t="shared" si="3"/>
        <v>9.5550553553480881</v>
      </c>
      <c r="N10" s="8">
        <f t="shared" si="3"/>
        <v>8.9617616603469976</v>
      </c>
      <c r="O10" s="8">
        <f t="shared" si="3"/>
        <v>9.1439254901288134</v>
      </c>
      <c r="P10" s="8">
        <f t="shared" si="3"/>
        <v>8.832772802277395</v>
      </c>
      <c r="Q10" s="8">
        <f t="shared" si="3"/>
        <v>9.2478363724525039</v>
      </c>
      <c r="R10" s="8">
        <f t="shared" si="3"/>
        <v>8.4144943006769441</v>
      </c>
      <c r="S10" s="8">
        <f>S9/S2*100</f>
        <v>7.7852588183166702</v>
      </c>
      <c r="T10" s="8">
        <f t="shared" si="3"/>
        <v>7.4229429942914136</v>
      </c>
      <c r="U10" s="8">
        <f t="shared" si="3"/>
        <v>7.009735400501901</v>
      </c>
      <c r="V10" s="8">
        <f t="shared" si="3"/>
        <v>6.6402194587794883</v>
      </c>
      <c r="W10" s="8">
        <f t="shared" si="3"/>
        <v>6.5937879576609406</v>
      </c>
    </row>
    <row r="12" spans="1:25" x14ac:dyDescent="0.25">
      <c r="C12" s="7">
        <v>2002</v>
      </c>
      <c r="D12" s="7">
        <v>2003</v>
      </c>
      <c r="E12" s="7">
        <v>2004</v>
      </c>
      <c r="F12" s="7">
        <v>2005</v>
      </c>
      <c r="G12" s="7">
        <v>2006</v>
      </c>
      <c r="H12" s="7">
        <v>2007</v>
      </c>
      <c r="I12" s="7">
        <v>2008</v>
      </c>
      <c r="J12" s="7">
        <v>2009</v>
      </c>
      <c r="K12" s="7">
        <v>2010</v>
      </c>
      <c r="L12" s="7">
        <v>2011</v>
      </c>
      <c r="M12" s="10">
        <v>2012</v>
      </c>
      <c r="N12" s="7">
        <v>2013</v>
      </c>
      <c r="O12" s="7">
        <v>2014</v>
      </c>
      <c r="P12" s="10">
        <v>2015</v>
      </c>
      <c r="Q12" s="10">
        <v>2016</v>
      </c>
      <c r="R12" s="10">
        <v>2017</v>
      </c>
      <c r="S12" s="10" t="s">
        <v>1</v>
      </c>
      <c r="T12" s="10" t="s">
        <v>2</v>
      </c>
      <c r="U12" s="10" t="s">
        <v>3</v>
      </c>
      <c r="V12" s="10" t="s">
        <v>4</v>
      </c>
      <c r="W12" s="10" t="s">
        <v>5</v>
      </c>
    </row>
    <row r="13" spans="1:25" x14ac:dyDescent="0.25">
      <c r="A13" s="16" t="s">
        <v>11</v>
      </c>
      <c r="B13" s="6" t="s">
        <v>6</v>
      </c>
      <c r="C13" s="13">
        <v>93.9</v>
      </c>
      <c r="D13" s="13">
        <v>131.5</v>
      </c>
      <c r="E13" s="13">
        <v>233</v>
      </c>
      <c r="F13" s="13">
        <v>336.7</v>
      </c>
      <c r="G13" s="13">
        <v>451.5</v>
      </c>
      <c r="H13" s="13">
        <v>603.5</v>
      </c>
      <c r="I13" s="13">
        <v>913.1</v>
      </c>
      <c r="J13" s="13">
        <v>941.6</v>
      </c>
      <c r="K13" s="13">
        <v>993.4</v>
      </c>
      <c r="L13" s="13">
        <v>1012.474</v>
      </c>
      <c r="M13" s="13">
        <v>1049.425</v>
      </c>
      <c r="N13" s="13">
        <v>1187.569</v>
      </c>
      <c r="O13" s="13">
        <v>1296.1859999999999</v>
      </c>
      <c r="P13" s="13">
        <v>1376.7760000000001</v>
      </c>
      <c r="Q13" s="13">
        <v>1452.2919999999999</v>
      </c>
      <c r="R13" s="13">
        <v>1385.37</v>
      </c>
      <c r="S13" s="13">
        <v>1425.6189999999999</v>
      </c>
      <c r="T13" s="13">
        <v>1470.663</v>
      </c>
      <c r="U13" s="13"/>
      <c r="V13" s="13"/>
      <c r="W13" s="13"/>
    </row>
    <row r="14" spans="1:25" x14ac:dyDescent="0.25">
      <c r="A14" s="16"/>
      <c r="B14" s="5" t="s">
        <v>8</v>
      </c>
      <c r="C14" s="8">
        <f>C13/C2*100</f>
        <v>1.2593840271392331</v>
      </c>
      <c r="D14" s="8">
        <f t="shared" ref="D14:W14" si="4">D13/D2*100</f>
        <v>1.5354807958891104</v>
      </c>
      <c r="E14" s="8">
        <f t="shared" si="4"/>
        <v>2.3716713376588388</v>
      </c>
      <c r="F14" s="8">
        <f t="shared" si="4"/>
        <v>2.8973553718395877</v>
      </c>
      <c r="G14" s="8">
        <f t="shared" si="4"/>
        <v>3.2741322795534744</v>
      </c>
      <c r="H14" s="8">
        <f t="shared" si="4"/>
        <v>3.5512996106844925</v>
      </c>
      <c r="I14" s="8">
        <f t="shared" si="4"/>
        <v>4.786930904970907</v>
      </c>
      <c r="J14" s="8">
        <f t="shared" si="4"/>
        <v>5.2351961360664303</v>
      </c>
      <c r="K14" s="8">
        <f t="shared" si="4"/>
        <v>4.7889931255242626</v>
      </c>
      <c r="L14" s="8">
        <f t="shared" si="4"/>
        <v>4.159028918830102</v>
      </c>
      <c r="M14" s="8">
        <f t="shared" si="4"/>
        <v>4.0104443331944832</v>
      </c>
      <c r="N14" s="8">
        <f t="shared" si="4"/>
        <v>4.4234041285189623</v>
      </c>
      <c r="O14" s="8">
        <f t="shared" si="4"/>
        <v>4.4465309342892914</v>
      </c>
      <c r="P14" s="8">
        <f t="shared" si="4"/>
        <v>4.3355376689465794</v>
      </c>
      <c r="Q14" s="8">
        <f t="shared" si="4"/>
        <v>4.2678695799109567</v>
      </c>
      <c r="R14" s="8">
        <f t="shared" si="4"/>
        <v>3.6604873357184</v>
      </c>
      <c r="S14" s="8">
        <f t="shared" si="4"/>
        <v>3.4329764588029046</v>
      </c>
      <c r="T14" s="8">
        <f t="shared" si="4"/>
        <v>3.2743394159608856</v>
      </c>
      <c r="U14" s="8">
        <f t="shared" si="4"/>
        <v>0</v>
      </c>
      <c r="V14" s="8">
        <f t="shared" si="4"/>
        <v>0</v>
      </c>
      <c r="W14" s="8">
        <f t="shared" si="4"/>
        <v>0</v>
      </c>
      <c r="X14" s="9"/>
      <c r="Y14" s="9"/>
    </row>
    <row r="15" spans="1:25" x14ac:dyDescent="0.25">
      <c r="A15" s="16"/>
      <c r="B15" s="6" t="s">
        <v>7</v>
      </c>
      <c r="C15" s="13">
        <v>183.1</v>
      </c>
      <c r="D15" s="13">
        <v>169.3</v>
      </c>
      <c r="E15" s="13">
        <v>319.2</v>
      </c>
      <c r="F15" s="13">
        <v>420.2</v>
      </c>
      <c r="G15" s="13">
        <v>678.5</v>
      </c>
      <c r="H15" s="13">
        <v>1483.8</v>
      </c>
      <c r="I15" s="13">
        <v>1508.7</v>
      </c>
      <c r="J15" s="13">
        <v>879.9</v>
      </c>
      <c r="K15" s="13">
        <v>881.5</v>
      </c>
      <c r="L15" s="13">
        <v>989.005</v>
      </c>
      <c r="M15" s="13">
        <v>1060.9469999999999</v>
      </c>
      <c r="N15" s="13">
        <v>765.80100000000004</v>
      </c>
      <c r="O15" s="13">
        <v>875.41099999999994</v>
      </c>
      <c r="P15" s="13">
        <v>946.21799999999996</v>
      </c>
      <c r="Q15" s="13">
        <v>1117.79</v>
      </c>
      <c r="R15" s="13">
        <v>1248.4480000000001</v>
      </c>
      <c r="S15" s="13">
        <v>1216.5119999999999</v>
      </c>
      <c r="T15" s="13">
        <v>1218.152</v>
      </c>
      <c r="U15" s="13"/>
      <c r="V15" s="13"/>
      <c r="W15" s="13"/>
      <c r="X15" s="9"/>
      <c r="Y15" s="9"/>
    </row>
    <row r="16" spans="1:25" x14ac:dyDescent="0.25">
      <c r="A16" s="16"/>
      <c r="B16" s="5" t="s">
        <v>9</v>
      </c>
      <c r="C16" s="12">
        <f>C15/C2*100</f>
        <v>2.455731793069154</v>
      </c>
      <c r="D16" s="12">
        <f t="shared" ref="D16:W16" si="5">D15/D2*100</f>
        <v>1.9768585455819498</v>
      </c>
      <c r="E16" s="12">
        <f t="shared" si="5"/>
        <v>3.2490879441231817</v>
      </c>
      <c r="F16" s="12">
        <f t="shared" si="5"/>
        <v>3.6158857358093108</v>
      </c>
      <c r="G16" s="12">
        <f t="shared" si="5"/>
        <v>4.9202630158959746</v>
      </c>
      <c r="H16" s="12">
        <f t="shared" si="5"/>
        <v>8.7314305921021536</v>
      </c>
      <c r="I16" s="12">
        <f t="shared" si="5"/>
        <v>7.9093666151895805</v>
      </c>
      <c r="J16" s="12">
        <f t="shared" si="5"/>
        <v>4.8921506798267327</v>
      </c>
      <c r="K16" s="12">
        <f t="shared" si="5"/>
        <v>4.2495444334101444</v>
      </c>
      <c r="L16" s="12">
        <f t="shared" si="5"/>
        <v>4.062623233651002</v>
      </c>
      <c r="M16" s="12">
        <f t="shared" si="5"/>
        <v>4.0544763884695776</v>
      </c>
      <c r="N16" s="12">
        <f t="shared" si="5"/>
        <v>2.8524214635309195</v>
      </c>
      <c r="O16" s="12">
        <f t="shared" si="5"/>
        <v>3.0030737037100566</v>
      </c>
      <c r="P16" s="12">
        <f t="shared" si="5"/>
        <v>2.9796886218493746</v>
      </c>
      <c r="Q16" s="12">
        <f t="shared" si="5"/>
        <v>3.2848641579852185</v>
      </c>
      <c r="R16" s="12">
        <f t="shared" si="5"/>
        <v>3.2987058282646267</v>
      </c>
      <c r="S16" s="12">
        <f t="shared" si="5"/>
        <v>2.9294342021614748</v>
      </c>
      <c r="T16" s="12">
        <f t="shared" si="5"/>
        <v>2.7121394284289368</v>
      </c>
      <c r="U16" s="12">
        <f t="shared" si="5"/>
        <v>0</v>
      </c>
      <c r="V16" s="12">
        <f t="shared" si="5"/>
        <v>0</v>
      </c>
      <c r="W16" s="12">
        <f t="shared" si="5"/>
        <v>0</v>
      </c>
      <c r="X16" s="9"/>
      <c r="Y16" s="9"/>
    </row>
    <row r="17" spans="1:25" x14ac:dyDescent="0.25">
      <c r="A17" s="16"/>
      <c r="B17" s="6" t="s">
        <v>0</v>
      </c>
      <c r="C17" s="13">
        <f>C15+C13</f>
        <v>277</v>
      </c>
      <c r="D17" s="13">
        <f t="shared" ref="D17:W17" si="6">D15+D13</f>
        <v>300.8</v>
      </c>
      <c r="E17" s="13">
        <f t="shared" si="6"/>
        <v>552.20000000000005</v>
      </c>
      <c r="F17" s="13">
        <f t="shared" si="6"/>
        <v>756.9</v>
      </c>
      <c r="G17" s="13">
        <f t="shared" si="6"/>
        <v>1130</v>
      </c>
      <c r="H17" s="13">
        <f t="shared" si="6"/>
        <v>2087.3000000000002</v>
      </c>
      <c r="I17" s="13">
        <f t="shared" si="6"/>
        <v>2421.8000000000002</v>
      </c>
      <c r="J17" s="13">
        <f t="shared" si="6"/>
        <v>1821.5</v>
      </c>
      <c r="K17" s="13">
        <f t="shared" si="6"/>
        <v>1874.9</v>
      </c>
      <c r="L17" s="13">
        <f t="shared" si="6"/>
        <v>2001.479</v>
      </c>
      <c r="M17" s="13">
        <f t="shared" si="6"/>
        <v>2110.3719999999998</v>
      </c>
      <c r="N17" s="13">
        <f t="shared" si="6"/>
        <v>1953.37</v>
      </c>
      <c r="O17" s="13">
        <f t="shared" si="6"/>
        <v>2171.5969999999998</v>
      </c>
      <c r="P17" s="13">
        <f t="shared" si="6"/>
        <v>2322.9940000000001</v>
      </c>
      <c r="Q17" s="13">
        <f t="shared" si="6"/>
        <v>2570.0819999999999</v>
      </c>
      <c r="R17" s="13">
        <f t="shared" si="6"/>
        <v>2633.8180000000002</v>
      </c>
      <c r="S17" s="13">
        <f>S15+S13</f>
        <v>2642.1309999999999</v>
      </c>
      <c r="T17" s="13">
        <f t="shared" si="6"/>
        <v>2688.8150000000001</v>
      </c>
      <c r="U17" s="13">
        <f t="shared" si="6"/>
        <v>0</v>
      </c>
      <c r="V17" s="13">
        <f t="shared" si="6"/>
        <v>0</v>
      </c>
      <c r="W17" s="13">
        <f t="shared" si="6"/>
        <v>0</v>
      </c>
      <c r="X17" s="9"/>
      <c r="Y17" s="9"/>
    </row>
    <row r="18" spans="1:25" x14ac:dyDescent="0.25">
      <c r="A18" s="16"/>
      <c r="B18" s="5" t="s">
        <v>10</v>
      </c>
      <c r="C18" s="8">
        <f>C17/C2*100</f>
        <v>3.7151158202083865</v>
      </c>
      <c r="D18" s="8">
        <f t="shared" ref="D18:W18" si="7">D17/D2*100</f>
        <v>3.5123393414710602</v>
      </c>
      <c r="E18" s="8">
        <f t="shared" si="7"/>
        <v>5.6207592817820204</v>
      </c>
      <c r="F18" s="8">
        <f t="shared" si="7"/>
        <v>6.5132411076488985</v>
      </c>
      <c r="G18" s="8">
        <f t="shared" si="7"/>
        <v>8.1943952954494481</v>
      </c>
      <c r="H18" s="8">
        <f t="shared" si="7"/>
        <v>12.282730202786647</v>
      </c>
      <c r="I18" s="8">
        <f t="shared" si="7"/>
        <v>12.696297520160488</v>
      </c>
      <c r="J18" s="8">
        <f t="shared" si="7"/>
        <v>10.127346815893162</v>
      </c>
      <c r="K18" s="8">
        <f t="shared" si="7"/>
        <v>9.0385375589344079</v>
      </c>
      <c r="L18" s="8">
        <f t="shared" si="7"/>
        <v>8.2216521524811039</v>
      </c>
      <c r="M18" s="8">
        <f t="shared" si="7"/>
        <v>8.0649207216640608</v>
      </c>
      <c r="N18" s="8">
        <f t="shared" si="7"/>
        <v>7.2758255920498813</v>
      </c>
      <c r="O18" s="8">
        <f t="shared" si="7"/>
        <v>7.4496046379993475</v>
      </c>
      <c r="P18" s="8">
        <f t="shared" si="7"/>
        <v>7.3152262907959553</v>
      </c>
      <c r="Q18" s="8">
        <f t="shared" si="7"/>
        <v>7.5527337378961752</v>
      </c>
      <c r="R18" s="8">
        <f t="shared" si="7"/>
        <v>6.9591931639830271</v>
      </c>
      <c r="S18" s="8">
        <f t="shared" si="7"/>
        <v>6.3624106609643807</v>
      </c>
      <c r="T18" s="8">
        <f t="shared" si="7"/>
        <v>5.9864788443898229</v>
      </c>
      <c r="U18" s="8">
        <f t="shared" si="7"/>
        <v>0</v>
      </c>
      <c r="V18" s="8">
        <f t="shared" si="7"/>
        <v>0</v>
      </c>
      <c r="W18" s="8">
        <f t="shared" si="7"/>
        <v>0</v>
      </c>
      <c r="X18" s="9"/>
      <c r="Y18" s="9"/>
    </row>
    <row r="19" spans="1:25" x14ac:dyDescent="0.25"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25">
      <c r="O20" s="11"/>
      <c r="T20" s="11"/>
      <c r="U20" s="15">
        <f>(T13-M13)/M13*100</f>
        <v>40.139886128117787</v>
      </c>
    </row>
    <row r="21" spans="1:25" x14ac:dyDescent="0.25">
      <c r="O21" s="11"/>
      <c r="T21" s="14"/>
      <c r="U21" s="15"/>
    </row>
    <row r="22" spans="1:25" x14ac:dyDescent="0.25">
      <c r="L22" s="4" t="s">
        <v>14</v>
      </c>
      <c r="M22" s="11">
        <f>M17/M24*100</f>
        <v>32.139360944553992</v>
      </c>
      <c r="T22" s="11">
        <f>T17/T24*100</f>
        <v>27.889040242951101</v>
      </c>
      <c r="U22" s="15"/>
      <c r="V22" s="11">
        <f>T22-M22</f>
        <v>-4.2503207016028917</v>
      </c>
    </row>
    <row r="23" spans="1:25" x14ac:dyDescent="0.25">
      <c r="L23" s="4" t="s">
        <v>15</v>
      </c>
      <c r="M23" s="11">
        <f>M17/M26*100</f>
        <v>28.929888368136066</v>
      </c>
      <c r="T23" s="11">
        <f>T17/T26*100</f>
        <v>22.799261961956784</v>
      </c>
      <c r="U23" s="15"/>
      <c r="V23" s="11">
        <f>T23-M23</f>
        <v>-6.1306264061792817</v>
      </c>
    </row>
    <row r="24" spans="1:25" x14ac:dyDescent="0.25">
      <c r="M24" s="13">
        <v>6566.3159999999998</v>
      </c>
      <c r="T24" s="13">
        <v>9641.1170000000002</v>
      </c>
      <c r="U24" s="15">
        <f>(T24-M24)/M24*100</f>
        <v>46.826881313662042</v>
      </c>
      <c r="W24" s="11">
        <f>T24-M24</f>
        <v>3074.8010000000004</v>
      </c>
    </row>
    <row r="25" spans="1:25" x14ac:dyDescent="0.25">
      <c r="M25" s="13">
        <v>728.46500000000003</v>
      </c>
      <c r="T25" s="13">
        <v>2152.3130000000001</v>
      </c>
      <c r="U25" s="15">
        <f>(T25-M25)/M25*100</f>
        <v>195.45866994296225</v>
      </c>
      <c r="W25" s="11">
        <f>T25-M25</f>
        <v>1423.848</v>
      </c>
    </row>
    <row r="26" spans="1:25" x14ac:dyDescent="0.25">
      <c r="M26" s="13">
        <f>SUM(M24:M25)</f>
        <v>7294.7809999999999</v>
      </c>
      <c r="T26" s="13">
        <f>SUM(T24:T25)</f>
        <v>11793.43</v>
      </c>
      <c r="U26" s="15">
        <f>(T26-M26)/M26*100</f>
        <v>61.669418177187232</v>
      </c>
      <c r="W26" s="11">
        <f>T26-M26</f>
        <v>4498.6490000000003</v>
      </c>
    </row>
  </sheetData>
  <mergeCells count="2">
    <mergeCell ref="A13:A18"/>
    <mergeCell ref="A5:A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2019-02-01T23:21:58Z</dcterms:modified>
</cp:coreProperties>
</file>