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1"/>
  </bookViews>
  <sheets>
    <sheet name="Fiscal " sheetId="2" r:id="rId1"/>
    <sheet name="Employee" sheetId="4" r:id="rId2"/>
    <sheet name="Sheet1" sheetId="15" r:id="rId3"/>
    <sheet name="Chart4" sheetId="14" r:id="rId4"/>
    <sheet name="Chart3" sheetId="13" r:id="rId5"/>
    <sheet name="Chart2" sheetId="12" r:id="rId6"/>
    <sheet name="Chart1" sheetId="10" r:id="rId7"/>
    <sheet name="Employee %" sheetId="9" r:id="rId8"/>
    <sheet name="Size of G Government" sheetId="5" r:id="rId9"/>
    <sheet name="Each Expenditure of GDP" sheetId="6" r:id="rId10"/>
    <sheet name="Tax burden" sheetId="7" r:id="rId11"/>
  </sheets>
  <definedNames>
    <definedName name="dd">#REF!</definedName>
  </definedNames>
  <calcPr calcId="162913"/>
</workbook>
</file>

<file path=xl/calcChain.xml><?xml version="1.0" encoding="utf-8"?>
<calcChain xmlns="http://schemas.openxmlformats.org/spreadsheetml/2006/main">
  <c r="O13" i="4" l="1"/>
  <c r="O8" i="4" l="1"/>
  <c r="O14" i="4"/>
  <c r="D16" i="4"/>
  <c r="E16" i="4"/>
  <c r="F16" i="4"/>
  <c r="G16" i="4"/>
  <c r="H16" i="4"/>
  <c r="I16" i="4"/>
  <c r="J16" i="4"/>
  <c r="K16" i="4"/>
  <c r="L16" i="4"/>
  <c r="M16" i="4"/>
  <c r="C16" i="4"/>
  <c r="D15" i="4"/>
  <c r="E15" i="4"/>
  <c r="F15" i="4"/>
  <c r="G15" i="4"/>
  <c r="H15" i="4"/>
  <c r="I15" i="4"/>
  <c r="J15" i="4"/>
  <c r="K15" i="4"/>
  <c r="L15" i="4"/>
  <c r="M15" i="4"/>
  <c r="C15" i="4"/>
  <c r="E26" i="4"/>
  <c r="F26" i="4"/>
  <c r="G26" i="4"/>
  <c r="H26" i="4"/>
  <c r="I26" i="4"/>
  <c r="J26" i="4"/>
  <c r="K26" i="4"/>
  <c r="L26" i="4"/>
  <c r="M26" i="4"/>
  <c r="D26" i="4"/>
  <c r="E25" i="4"/>
  <c r="F25" i="4"/>
  <c r="G25" i="4"/>
  <c r="H25" i="4"/>
  <c r="I25" i="4"/>
  <c r="J25" i="4"/>
  <c r="K25" i="4"/>
  <c r="L25" i="4"/>
  <c r="M25" i="4"/>
  <c r="D25" i="4"/>
  <c r="D9" i="4"/>
  <c r="E9" i="4"/>
  <c r="F9" i="4"/>
  <c r="G9" i="4"/>
  <c r="H9" i="4"/>
  <c r="I9" i="4"/>
  <c r="J9" i="4"/>
  <c r="K9" i="4"/>
  <c r="L9" i="4"/>
  <c r="M9" i="4"/>
  <c r="C9" i="4"/>
  <c r="M7" i="13" l="1"/>
  <c r="M3" i="13"/>
  <c r="C5" i="13"/>
  <c r="D5" i="13"/>
  <c r="E5" i="13"/>
  <c r="F5" i="13"/>
  <c r="G5" i="13"/>
  <c r="H5" i="13"/>
  <c r="I5" i="13"/>
  <c r="J5" i="13"/>
  <c r="K5" i="13"/>
  <c r="E20" i="2"/>
  <c r="F20" i="2"/>
  <c r="G20" i="2"/>
  <c r="H20" i="2"/>
  <c r="I20" i="2"/>
  <c r="J20" i="2"/>
  <c r="K20" i="2"/>
  <c r="L20" i="2"/>
  <c r="M20" i="2"/>
  <c r="N20" i="2"/>
  <c r="D20" i="2"/>
  <c r="E21" i="4" l="1"/>
  <c r="F21" i="4"/>
  <c r="G21" i="4"/>
  <c r="H21" i="4"/>
  <c r="I21" i="4"/>
  <c r="J21" i="4"/>
  <c r="K21" i="4"/>
  <c r="L21" i="4"/>
  <c r="M21" i="4"/>
  <c r="C21" i="4"/>
  <c r="D21" i="4"/>
  <c r="D20" i="4"/>
  <c r="E20" i="4"/>
  <c r="F20" i="4"/>
  <c r="G20" i="4"/>
  <c r="H20" i="4"/>
  <c r="I20" i="4"/>
  <c r="J20" i="4"/>
  <c r="K20" i="4"/>
  <c r="L20" i="4"/>
  <c r="M20" i="4"/>
  <c r="C20" i="4"/>
  <c r="E19" i="4"/>
  <c r="F19" i="4"/>
  <c r="G19" i="4"/>
  <c r="H19" i="4"/>
  <c r="I19" i="4"/>
  <c r="J19" i="4"/>
  <c r="K19" i="4"/>
  <c r="L19" i="4"/>
  <c r="M19" i="4"/>
  <c r="D19" i="4"/>
  <c r="C19" i="4"/>
  <c r="F33" i="2" l="1"/>
  <c r="F34" i="2" s="1"/>
  <c r="G33" i="2"/>
  <c r="G34" i="2" s="1"/>
  <c r="H33" i="2"/>
  <c r="H34" i="2" s="1"/>
  <c r="I33" i="2"/>
  <c r="I34" i="2" s="1"/>
  <c r="J33" i="2"/>
  <c r="J34" i="2" s="1"/>
  <c r="K33" i="2"/>
  <c r="K34" i="2" s="1"/>
  <c r="L33" i="2"/>
  <c r="L34" i="2" s="1"/>
  <c r="E33" i="2"/>
  <c r="E34" i="2" s="1"/>
  <c r="D33" i="2"/>
  <c r="D34" i="2" s="1"/>
  <c r="L23" i="2"/>
  <c r="L25" i="2"/>
  <c r="L29" i="2"/>
  <c r="L27" i="2"/>
  <c r="L30" i="2"/>
  <c r="L31" i="2" s="1"/>
  <c r="F29" i="2"/>
  <c r="G29" i="2"/>
  <c r="H29" i="2"/>
  <c r="I29" i="2"/>
  <c r="J29" i="2"/>
  <c r="K29" i="2"/>
  <c r="E29" i="2"/>
  <c r="D29" i="2"/>
  <c r="F27" i="2"/>
  <c r="G27" i="2"/>
  <c r="H27" i="2"/>
  <c r="I27" i="2"/>
  <c r="J27" i="2"/>
  <c r="K27" i="2"/>
  <c r="E27" i="2"/>
  <c r="D27" i="2"/>
  <c r="F25" i="2"/>
  <c r="G25" i="2"/>
  <c r="H25" i="2"/>
  <c r="I25" i="2"/>
  <c r="J25" i="2"/>
  <c r="K25" i="2"/>
  <c r="E25" i="2"/>
  <c r="D25" i="2"/>
  <c r="F23" i="2"/>
  <c r="G23" i="2"/>
  <c r="H23" i="2"/>
  <c r="I23" i="2"/>
  <c r="J23" i="2"/>
  <c r="K23" i="2"/>
  <c r="E23" i="2"/>
  <c r="D23" i="2"/>
  <c r="F30" i="2"/>
  <c r="F31" i="2" s="1"/>
  <c r="G30" i="2"/>
  <c r="G31" i="2" s="1"/>
  <c r="H30" i="2"/>
  <c r="H31" i="2" s="1"/>
  <c r="I30" i="2"/>
  <c r="I31" i="2" s="1"/>
  <c r="J30" i="2"/>
  <c r="J31" i="2" s="1"/>
  <c r="K30" i="2"/>
  <c r="K31" i="2" s="1"/>
  <c r="E30" i="2"/>
  <c r="E31" i="2" s="1"/>
  <c r="D30" i="2"/>
  <c r="D31" i="2" s="1"/>
  <c r="L11" i="2"/>
  <c r="M11" i="2"/>
  <c r="N11" i="2"/>
  <c r="M18" i="2"/>
  <c r="M19" i="2" s="1"/>
  <c r="N18" i="2"/>
  <c r="N19" i="2" s="1"/>
  <c r="L18" i="2"/>
  <c r="L19" i="2" s="1"/>
  <c r="L17" i="2"/>
  <c r="M17" i="2"/>
  <c r="N17" i="2"/>
  <c r="L15" i="2"/>
  <c r="M15" i="2"/>
  <c r="N15" i="2"/>
  <c r="M13" i="2"/>
  <c r="N13" i="2"/>
  <c r="L13" i="2"/>
  <c r="K11" i="2"/>
  <c r="J11" i="2"/>
  <c r="I11" i="2"/>
  <c r="F11" i="2"/>
  <c r="G11" i="2"/>
  <c r="H11" i="2"/>
  <c r="E11" i="2"/>
  <c r="D11" i="2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 s="1"/>
  <c r="E18" i="2"/>
  <c r="E19" i="2" s="1"/>
  <c r="D18" i="2"/>
  <c r="D19" i="2" s="1"/>
  <c r="F17" i="2"/>
  <c r="G17" i="2"/>
  <c r="H17" i="2"/>
  <c r="I17" i="2"/>
  <c r="J17" i="2"/>
  <c r="K17" i="2"/>
  <c r="E17" i="2"/>
  <c r="D17" i="2"/>
  <c r="F15" i="2"/>
  <c r="G15" i="2"/>
  <c r="H15" i="2"/>
  <c r="I15" i="2"/>
  <c r="J15" i="2"/>
  <c r="K15" i="2"/>
  <c r="E15" i="2"/>
  <c r="D15" i="2"/>
  <c r="F13" i="2"/>
  <c r="G13" i="2"/>
  <c r="H13" i="2"/>
  <c r="I13" i="2"/>
  <c r="J13" i="2"/>
  <c r="K13" i="2"/>
  <c r="E13" i="2"/>
  <c r="D13" i="2"/>
  <c r="N37" i="2" l="1"/>
  <c r="M37" i="2"/>
  <c r="L37" i="2"/>
  <c r="F38" i="2" l="1"/>
  <c r="G38" i="2"/>
  <c r="H38" i="2"/>
  <c r="I38" i="2"/>
  <c r="J38" i="2"/>
  <c r="K38" i="2"/>
  <c r="E38" i="2"/>
  <c r="D38" i="2"/>
  <c r="K40" i="2"/>
  <c r="K42" i="2" l="1"/>
  <c r="K44" i="2"/>
  <c r="K46" i="2"/>
  <c r="K48" i="2"/>
  <c r="K50" i="2"/>
  <c r="J40" i="2"/>
  <c r="J42" i="2"/>
  <c r="J44" i="2"/>
  <c r="J46" i="2"/>
  <c r="J48" i="2"/>
  <c r="J50" i="2"/>
  <c r="I40" i="2"/>
  <c r="I42" i="2"/>
  <c r="I44" i="2"/>
  <c r="I46" i="2"/>
  <c r="I48" i="2"/>
  <c r="I50" i="2"/>
  <c r="H40" i="2"/>
  <c r="H42" i="2"/>
  <c r="H44" i="2"/>
  <c r="H46" i="2"/>
  <c r="H48" i="2"/>
  <c r="H50" i="2"/>
  <c r="G40" i="2"/>
  <c r="G42" i="2"/>
  <c r="G44" i="2"/>
  <c r="G46" i="2"/>
  <c r="G48" i="2"/>
  <c r="G50" i="2"/>
  <c r="F40" i="2"/>
  <c r="F42" i="2"/>
  <c r="F44" i="2"/>
  <c r="F46" i="2"/>
  <c r="F48" i="2"/>
  <c r="F50" i="2"/>
  <c r="E40" i="2"/>
  <c r="E42" i="2"/>
  <c r="E44" i="2"/>
  <c r="E46" i="2"/>
  <c r="E48" i="2"/>
  <c r="E50" i="2"/>
  <c r="D50" i="2"/>
  <c r="D48" i="2"/>
  <c r="D46" i="2"/>
  <c r="D44" i="2"/>
  <c r="D42" i="2"/>
  <c r="D40" i="2"/>
</calcChain>
</file>

<file path=xl/sharedStrings.xml><?xml version="1.0" encoding="utf-8"?>
<sst xmlns="http://schemas.openxmlformats.org/spreadsheetml/2006/main" count="79" uniqueCount="48">
  <si>
    <t>მშპ</t>
  </si>
  <si>
    <t>აქციზი</t>
  </si>
  <si>
    <t>საშემოსავლო</t>
  </si>
  <si>
    <t>მოგების</t>
  </si>
  <si>
    <t>ქონების</t>
  </si>
  <si>
    <t>დღგ</t>
  </si>
  <si>
    <t>იმპორტი</t>
  </si>
  <si>
    <t>2010-2017 წელბში მშპ და გადასახადები (მლნ ლარი)</t>
  </si>
  <si>
    <t>2017*</t>
  </si>
  <si>
    <t>% of GDP</t>
  </si>
  <si>
    <t>2018**</t>
  </si>
  <si>
    <t>გადასახადები***</t>
  </si>
  <si>
    <t>*** 6 სახის გადასახადი</t>
  </si>
  <si>
    <t>2019**</t>
  </si>
  <si>
    <t>2020**</t>
  </si>
  <si>
    <t>** საპროგნოზო მაჩვენებელი</t>
  </si>
  <si>
    <t>* წინასწარი მონაცმები</t>
  </si>
  <si>
    <t>ნაერთი</t>
  </si>
  <si>
    <t>გადასახდელები</t>
  </si>
  <si>
    <t>მიმდინარე ხარჯები</t>
  </si>
  <si>
    <t>შრომის ანზღაურება</t>
  </si>
  <si>
    <t>საქონელი და მომსახურ</t>
  </si>
  <si>
    <t>ადმინისტრაციული ხარჯები</t>
  </si>
  <si>
    <t>სახელმწიფო</t>
  </si>
  <si>
    <t>ათასი კაცი</t>
  </si>
  <si>
    <t>სულ</t>
  </si>
  <si>
    <t>სახელმწიფო სექტორი</t>
  </si>
  <si>
    <t>არასახელმწიფო სექტორი</t>
  </si>
  <si>
    <t>თვითმმართველი</t>
  </si>
  <si>
    <t xml:space="preserve">P employee as % private sector </t>
  </si>
  <si>
    <t xml:space="preserve">P employee as % total </t>
  </si>
  <si>
    <t>P employee as % population</t>
  </si>
  <si>
    <t>საჯარო სექტორის დასაქმების წილი კერძო სექტორთან (%)</t>
  </si>
  <si>
    <t>საჯარო სექტორის დასაქმების წილი მთლიან დასაქმებაში (%)</t>
  </si>
  <si>
    <t>საჯარო სექტორის დასაქმების წილი მთლიან მოსახლეობაში (%)</t>
  </si>
  <si>
    <t>ნაერთი ბიუჯეტის გადასახდელების წილი მშპ-სთან (%)</t>
  </si>
  <si>
    <t>ნაერთი ბიუჯეტის ადმინისტრაციული ხარჯების წილი მშპ-სთან (%)</t>
  </si>
  <si>
    <t>ნაერთი ბიუჯეტის შრომის ანაზღაურების  წილი მშპ-სთან (%)</t>
  </si>
  <si>
    <t>მშპ (მლნ ლარი)</t>
  </si>
  <si>
    <t>ნართი ბიუჯეტის შრომის ანაზღაურება (მლნ ლარი)</t>
  </si>
  <si>
    <t>ნაერთი ბიუჯეტის შრომის ანაზღაურების წილი მშპ-სთან (%)</t>
  </si>
  <si>
    <t>მოსახლეობა</t>
  </si>
  <si>
    <t>ეკ. აქტიური</t>
  </si>
  <si>
    <t>ეკ. აქტიური/მოსახლოება (%)</t>
  </si>
  <si>
    <t>მთლიანი მოსახლეობა (ათასი კაცი)</t>
  </si>
  <si>
    <t>ეკონომიკურად აქტიური მოსახლეობის წილი შრომის უნარიან მოსახლეობაში (%)</t>
  </si>
  <si>
    <t>ეკონომიკურად აქტიური მოსახლეობა (ათასი კაცი)</t>
  </si>
  <si>
    <t>უმუშევრობის დონე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</si>
</sst>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1"/>
      <charset val="204"/>
      <scheme val="minor"/>
    </font>
    <font>
      <i/>
      <sz val="10"/>
      <color theme="1"/>
      <name val="Calibri"/>
      <family val="1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მთლიანი მოსახლეობა (ათასი კაცი)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Sheet1!$E$5:$N$5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Sheet1!$E$6:$N$6</c:f>
              <c:numCache>
                <c:formatCode>General</c:formatCode>
                <c:ptCount val="10"/>
                <c:pt idx="0">
                  <c:v>3829</c:v>
                </c:pt>
                <c:pt idx="1">
                  <c:v>3799.8</c:v>
                </c:pt>
                <c:pt idx="2">
                  <c:v>3773.6</c:v>
                </c:pt>
                <c:pt idx="3">
                  <c:v>3739.3</c:v>
                </c:pt>
                <c:pt idx="4">
                  <c:v>3718.4</c:v>
                </c:pt>
                <c:pt idx="5">
                  <c:v>3716.9</c:v>
                </c:pt>
                <c:pt idx="6">
                  <c:v>3721.9</c:v>
                </c:pt>
                <c:pt idx="7">
                  <c:v>3728.6</c:v>
                </c:pt>
                <c:pt idx="8">
                  <c:v>3726.4</c:v>
                </c:pt>
                <c:pt idx="9">
                  <c:v>3729.6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F-447A-B960-48CBF79CEB89}"/>
            </c:ext>
          </c:extLst>
        </c:ser>
        <c:ser>
          <c:idx val="1"/>
          <c:order val="1"/>
          <c:tx>
            <c:strRef>
              <c:f>Sheet1!$D$7</c:f>
              <c:strCache>
                <c:ptCount val="1"/>
                <c:pt idx="0">
                  <c:v>ეკონომიკურად აქტიური მოსახლეობა (ათასი კაცი)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Sheet1!$E$5:$N$5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Sheet1!$E$7:$N$7</c:f>
              <c:numCache>
                <c:formatCode>General</c:formatCode>
                <c:ptCount val="10"/>
                <c:pt idx="0">
                  <c:v>1944.7</c:v>
                </c:pt>
                <c:pt idx="1">
                  <c:v>1971.8</c:v>
                </c:pt>
                <c:pt idx="2">
                  <c:v>1970.9</c:v>
                </c:pt>
                <c:pt idx="3">
                  <c:v>1988.2</c:v>
                </c:pt>
                <c:pt idx="4">
                  <c:v>2004.5</c:v>
                </c:pt>
                <c:pt idx="5">
                  <c:v>1978.6</c:v>
                </c:pt>
                <c:pt idx="6">
                  <c:v>1984.6</c:v>
                </c:pt>
                <c:pt idx="7">
                  <c:v>2018</c:v>
                </c:pt>
                <c:pt idx="8">
                  <c:v>1996.2</c:v>
                </c:pt>
                <c:pt idx="9">
                  <c:v>1983.1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F-447A-B960-48CBF79C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2884840"/>
        <c:axId val="452889760"/>
      </c:barChart>
      <c:lineChart>
        <c:grouping val="standard"/>
        <c:varyColors val="0"/>
        <c:ser>
          <c:idx val="2"/>
          <c:order val="2"/>
          <c:tx>
            <c:strRef>
              <c:f>Sheet1!$D$8</c:f>
              <c:strCache>
                <c:ptCount val="1"/>
                <c:pt idx="0">
                  <c:v>ეკონომიკურად აქტიური მოსახლეობის წილი შრომის უნარიან მოსახლეობაში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Sheet1!$E$5:$N$5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Sheet1!$E$8:$N$8</c:f>
              <c:numCache>
                <c:formatCode>General</c:formatCode>
                <c:ptCount val="10"/>
                <c:pt idx="0">
                  <c:v>61.6</c:v>
                </c:pt>
                <c:pt idx="1">
                  <c:v>62.7</c:v>
                </c:pt>
                <c:pt idx="2">
                  <c:v>63.3</c:v>
                </c:pt>
                <c:pt idx="3">
                  <c:v>64.400000000000006</c:v>
                </c:pt>
                <c:pt idx="4">
                  <c:v>65.599999999999994</c:v>
                </c:pt>
                <c:pt idx="5">
                  <c:v>65.2</c:v>
                </c:pt>
                <c:pt idx="6">
                  <c:v>65.5</c:v>
                </c:pt>
                <c:pt idx="7">
                  <c:v>66.8</c:v>
                </c:pt>
                <c:pt idx="8">
                  <c:v>66.3</c:v>
                </c:pt>
                <c:pt idx="9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F-447A-B960-48CBF79CEB89}"/>
            </c:ext>
          </c:extLst>
        </c:ser>
        <c:ser>
          <c:idx val="3"/>
          <c:order val="3"/>
          <c:tx>
            <c:strRef>
              <c:f>Sheet1!$D$9</c:f>
              <c:strCache>
                <c:ptCount val="1"/>
                <c:pt idx="0">
                  <c:v>უმუშევრობის დონე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Sheet1!$E$5:$N$5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Sheet1!$E$9:$N$9</c:f>
              <c:numCache>
                <c:formatCode>General</c:formatCode>
                <c:ptCount val="10"/>
                <c:pt idx="0">
                  <c:v>17.899999999999999</c:v>
                </c:pt>
                <c:pt idx="1">
                  <c:v>18.3</c:v>
                </c:pt>
                <c:pt idx="2">
                  <c:v>17.399999999999999</c:v>
                </c:pt>
                <c:pt idx="3">
                  <c:v>17.3</c:v>
                </c:pt>
                <c:pt idx="4">
                  <c:v>17.2</c:v>
                </c:pt>
                <c:pt idx="5">
                  <c:v>16.899999999999999</c:v>
                </c:pt>
                <c:pt idx="6">
                  <c:v>14.6</c:v>
                </c:pt>
                <c:pt idx="7">
                  <c:v>14.1</c:v>
                </c:pt>
                <c:pt idx="8">
                  <c:v>14</c:v>
                </c:pt>
                <c:pt idx="9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F-447A-B960-48CBF79C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600592"/>
        <c:axId val="456606824"/>
      </c:lineChart>
      <c:catAx>
        <c:axId val="45288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89760"/>
        <c:crosses val="autoZero"/>
        <c:auto val="1"/>
        <c:lblAlgn val="ctr"/>
        <c:lblOffset val="100"/>
        <c:noMultiLvlLbl val="0"/>
      </c:catAx>
      <c:valAx>
        <c:axId val="4528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84840"/>
        <c:crosses val="autoZero"/>
        <c:crossBetween val="between"/>
      </c:valAx>
      <c:valAx>
        <c:axId val="4566068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00592"/>
        <c:crosses val="max"/>
        <c:crossBetween val="between"/>
      </c:valAx>
      <c:catAx>
        <c:axId val="456600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60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მთლიანი მოსახლოება (ათასი კაცი)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Employee!$C$7:$M$7</c:f>
              <c:numCache>
                <c:formatCode>0.0</c:formatCode>
                <c:ptCount val="11"/>
                <c:pt idx="0">
                  <c:v>3847.6</c:v>
                </c:pt>
                <c:pt idx="1">
                  <c:v>3829</c:v>
                </c:pt>
                <c:pt idx="2">
                  <c:v>3799.8</c:v>
                </c:pt>
                <c:pt idx="3">
                  <c:v>3773.6</c:v>
                </c:pt>
                <c:pt idx="4">
                  <c:v>3739.3</c:v>
                </c:pt>
                <c:pt idx="5">
                  <c:v>3718.4</c:v>
                </c:pt>
                <c:pt idx="6">
                  <c:v>3716.9</c:v>
                </c:pt>
                <c:pt idx="7">
                  <c:v>3721.9</c:v>
                </c:pt>
                <c:pt idx="8">
                  <c:v>3728.6</c:v>
                </c:pt>
                <c:pt idx="9">
                  <c:v>3726.4</c:v>
                </c:pt>
                <c:pt idx="10">
                  <c:v>3729.6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5-4F04-928E-BE8118F24709}"/>
            </c:ext>
          </c:extLst>
        </c:ser>
        <c:ser>
          <c:idx val="1"/>
          <c:order val="1"/>
          <c:tx>
            <c:v>ეკონომიკურად აქტიური მოსახლეობა (ათასი კაცი)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Employee!$C$8:$M$8</c:f>
              <c:numCache>
                <c:formatCode>0.0</c:formatCode>
                <c:ptCount val="11"/>
                <c:pt idx="0">
                  <c:v>1908.7</c:v>
                </c:pt>
                <c:pt idx="1">
                  <c:v>1944.7</c:v>
                </c:pt>
                <c:pt idx="2">
                  <c:v>1971.8</c:v>
                </c:pt>
                <c:pt idx="3">
                  <c:v>1970.9</c:v>
                </c:pt>
                <c:pt idx="4">
                  <c:v>1988.2</c:v>
                </c:pt>
                <c:pt idx="5">
                  <c:v>2004.5</c:v>
                </c:pt>
                <c:pt idx="6">
                  <c:v>1978.6</c:v>
                </c:pt>
                <c:pt idx="7">
                  <c:v>1984.6</c:v>
                </c:pt>
                <c:pt idx="8">
                  <c:v>2018</c:v>
                </c:pt>
                <c:pt idx="9">
                  <c:v>1996.2</c:v>
                </c:pt>
                <c:pt idx="10">
                  <c:v>1983.1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5-4F04-928E-BE8118F24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4597864"/>
        <c:axId val="458974232"/>
      </c:barChart>
      <c:lineChart>
        <c:grouping val="standard"/>
        <c:varyColors val="0"/>
        <c:ser>
          <c:idx val="2"/>
          <c:order val="2"/>
          <c:tx>
            <c:v>ეკონომიკურად აქტიური მოსახლეობის წილი მთლიან მოსახლეობაში (%)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Employee!$C$9:$M$9</c:f>
              <c:numCache>
                <c:formatCode>0.0</c:formatCode>
                <c:ptCount val="11"/>
                <c:pt idx="0">
                  <c:v>49.607547562116643</c:v>
                </c:pt>
                <c:pt idx="1">
                  <c:v>50.788717680856621</c:v>
                </c:pt>
                <c:pt idx="2">
                  <c:v>51.892204852886991</c:v>
                </c:pt>
                <c:pt idx="3">
                  <c:v>52.228641085435655</c:v>
                </c:pt>
                <c:pt idx="4">
                  <c:v>53.170379482790899</c:v>
                </c:pt>
                <c:pt idx="5">
                  <c:v>53.907594664371771</c:v>
                </c:pt>
                <c:pt idx="6">
                  <c:v>53.232532486749705</c:v>
                </c:pt>
                <c:pt idx="7">
                  <c:v>53.322227894355038</c:v>
                </c:pt>
                <c:pt idx="8">
                  <c:v>54.122190634554521</c:v>
                </c:pt>
                <c:pt idx="9">
                  <c:v>53.569128381279519</c:v>
                </c:pt>
                <c:pt idx="10">
                  <c:v>53.171921921921914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E5-4F04-928E-BE8118F24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74560"/>
        <c:axId val="464075872"/>
      </c:lineChart>
      <c:catAx>
        <c:axId val="45459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974232"/>
        <c:crosses val="autoZero"/>
        <c:auto val="1"/>
        <c:lblAlgn val="ctr"/>
        <c:lblOffset val="100"/>
        <c:noMultiLvlLbl val="0"/>
      </c:catAx>
      <c:valAx>
        <c:axId val="45897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597864"/>
        <c:crosses val="autoZero"/>
        <c:crossBetween val="between"/>
      </c:valAx>
      <c:valAx>
        <c:axId val="464075872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074560"/>
        <c:crosses val="max"/>
        <c:crossBetween val="between"/>
      </c:valAx>
      <c:catAx>
        <c:axId val="46407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4075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Chart3!$B$3</c:f>
              <c:strCache>
                <c:ptCount val="1"/>
                <c:pt idx="0">
                  <c:v>მშპ (მლნ ლარი)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Chart3!$C$2:$K$2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2018**</c:v>
                </c:pt>
                <c:pt idx="7">
                  <c:v>2019**</c:v>
                </c:pt>
                <c:pt idx="8">
                  <c:v>2020**</c:v>
                </c:pt>
              </c:strCache>
            </c:strRef>
          </c:cat>
          <c:val>
            <c:numRef>
              <c:f>Chart3!$C$3:$K$3</c:f>
              <c:numCache>
                <c:formatCode>General</c:formatCode>
                <c:ptCount val="9"/>
                <c:pt idx="0">
                  <c:v>26167.3</c:v>
                </c:pt>
                <c:pt idx="1">
                  <c:v>26847.4</c:v>
                </c:pt>
                <c:pt idx="2">
                  <c:v>29150.5</c:v>
                </c:pt>
                <c:pt idx="3">
                  <c:v>31755.599999999999</c:v>
                </c:pt>
                <c:pt idx="4">
                  <c:v>34028.5</c:v>
                </c:pt>
                <c:pt idx="5">
                  <c:v>38042.199999999997</c:v>
                </c:pt>
                <c:pt idx="6">
                  <c:v>40575.800000000003</c:v>
                </c:pt>
                <c:pt idx="7">
                  <c:v>43882.8</c:v>
                </c:pt>
                <c:pt idx="8">
                  <c:v>47685.2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A-40AA-B0B7-F2F25A5AFE2E}"/>
            </c:ext>
          </c:extLst>
        </c:ser>
        <c:ser>
          <c:idx val="1"/>
          <c:order val="1"/>
          <c:tx>
            <c:strRef>
              <c:f>Chart3!$B$4</c:f>
              <c:strCache>
                <c:ptCount val="1"/>
                <c:pt idx="0">
                  <c:v>ნართი ბიუჯეტის შრომის ანაზღაურება (მლნ ლარი)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Chart3!$C$2:$K$2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2018**</c:v>
                </c:pt>
                <c:pt idx="7">
                  <c:v>2019**</c:v>
                </c:pt>
                <c:pt idx="8">
                  <c:v>2020**</c:v>
                </c:pt>
              </c:strCache>
            </c:strRef>
          </c:cat>
          <c:val>
            <c:numRef>
              <c:f>Chart3!$C$4:$K$4</c:f>
              <c:numCache>
                <c:formatCode>0.0</c:formatCode>
                <c:ptCount val="9"/>
                <c:pt idx="0">
                  <c:v>1202.6000000000001</c:v>
                </c:pt>
                <c:pt idx="1">
                  <c:v>1395.1</c:v>
                </c:pt>
                <c:pt idx="2">
                  <c:v>1521.9</c:v>
                </c:pt>
                <c:pt idx="3">
                  <c:v>1601.7</c:v>
                </c:pt>
                <c:pt idx="4">
                  <c:v>1752.9</c:v>
                </c:pt>
                <c:pt idx="5">
                  <c:v>1648.9</c:v>
                </c:pt>
                <c:pt idx="6">
                  <c:v>1710</c:v>
                </c:pt>
                <c:pt idx="7">
                  <c:v>1710</c:v>
                </c:pt>
                <c:pt idx="8">
                  <c:v>1710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A-40AA-B0B7-F2F25A5AF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87384"/>
        <c:axId val="332985416"/>
      </c:barChart>
      <c:lineChart>
        <c:grouping val="standard"/>
        <c:varyColors val="0"/>
        <c:ser>
          <c:idx val="2"/>
          <c:order val="2"/>
          <c:tx>
            <c:strRef>
              <c:f>Chart3!$B$5</c:f>
              <c:strCache>
                <c:ptCount val="1"/>
                <c:pt idx="0">
                  <c:v>ნაერთი ბიუჯეტის შრომის ანაზღაურების წილი მშპ-სთან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Chart3!$C$2:$K$2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2017*</c:v>
                </c:pt>
                <c:pt idx="6">
                  <c:v>2018**</c:v>
                </c:pt>
                <c:pt idx="7">
                  <c:v>2019**</c:v>
                </c:pt>
                <c:pt idx="8">
                  <c:v>2020**</c:v>
                </c:pt>
              </c:strCache>
            </c:strRef>
          </c:cat>
          <c:val>
            <c:numRef>
              <c:f>Chart3!$C$5:$K$5</c:f>
              <c:numCache>
                <c:formatCode>0.0</c:formatCode>
                <c:ptCount val="9"/>
                <c:pt idx="0">
                  <c:v>4.5958123306569654</c:v>
                </c:pt>
                <c:pt idx="1">
                  <c:v>5.1964063559227327</c:v>
                </c:pt>
                <c:pt idx="2">
                  <c:v>5.2208366923380396</c:v>
                </c:pt>
                <c:pt idx="3">
                  <c:v>5.0438347881948387</c:v>
                </c:pt>
                <c:pt idx="4">
                  <c:v>5.1512702587536925</c:v>
                </c:pt>
                <c:pt idx="5">
                  <c:v>4.3343970643127898</c:v>
                </c:pt>
                <c:pt idx="6">
                  <c:v>4.2143346526747472</c:v>
                </c:pt>
                <c:pt idx="7">
                  <c:v>3.896743143099346</c:v>
                </c:pt>
                <c:pt idx="8">
                  <c:v>3.5860183033729545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A-40AA-B0B7-F2F25A5AF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85744"/>
        <c:axId val="333013952"/>
      </c:lineChart>
      <c:catAx>
        <c:axId val="33298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85416"/>
        <c:crosses val="autoZero"/>
        <c:auto val="1"/>
        <c:lblAlgn val="ctr"/>
        <c:lblOffset val="100"/>
        <c:noMultiLvlLbl val="0"/>
      </c:catAx>
      <c:valAx>
        <c:axId val="332985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87384"/>
        <c:crosses val="autoZero"/>
        <c:crossBetween val="between"/>
      </c:valAx>
      <c:valAx>
        <c:axId val="333013952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85744"/>
        <c:crosses val="max"/>
        <c:crossBetween val="between"/>
      </c:valAx>
      <c:catAx>
        <c:axId val="33298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3013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Chart2!$B$4</c:f>
              <c:strCache>
                <c:ptCount val="1"/>
                <c:pt idx="0">
                  <c:v>ნაერთი ბიუჯეტის გადასახდელების წილი მშპ-სთან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Chart2!$C$3:$K$3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</c:strCache>
            </c:strRef>
          </c:cat>
          <c:val>
            <c:numRef>
              <c:f>Chart2!$C$4:$K$4</c:f>
              <c:numCache>
                <c:formatCode>0.0</c:formatCode>
                <c:ptCount val="9"/>
                <c:pt idx="0">
                  <c:v>40.381518940964348</c:v>
                </c:pt>
                <c:pt idx="1">
                  <c:v>32.939944134078218</c:v>
                </c:pt>
                <c:pt idx="2">
                  <c:v>33.476896737531192</c:v>
                </c:pt>
                <c:pt idx="3">
                  <c:v>29.268756006168196</c:v>
                </c:pt>
                <c:pt idx="4">
                  <c:v>34.719473079363986</c:v>
                </c:pt>
                <c:pt idx="5">
                  <c:v>34.102016652181035</c:v>
                </c:pt>
                <c:pt idx="6">
                  <c:v>34.591298470399806</c:v>
                </c:pt>
                <c:pt idx="7">
                  <c:v>34.58737927880091</c:v>
                </c:pt>
                <c:pt idx="8">
                  <c:v>34.192794720005523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68-43C2-B2EB-B3C3BFEFC09E}"/>
            </c:ext>
          </c:extLst>
        </c:ser>
        <c:ser>
          <c:idx val="1"/>
          <c:order val="1"/>
          <c:tx>
            <c:strRef>
              <c:f>Chart2!$B$5</c:f>
              <c:strCache>
                <c:ptCount val="1"/>
                <c:pt idx="0">
                  <c:v>ნაერთი ბიუჯეტის ადმინისტრაციული ხარჯების წილი მშპ-სთან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Chart2!$C$3:$K$3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</c:strCache>
            </c:strRef>
          </c:cat>
          <c:val>
            <c:numRef>
              <c:f>Chart2!$C$5:$K$5</c:f>
              <c:numCache>
                <c:formatCode>0.0</c:formatCode>
                <c:ptCount val="9"/>
                <c:pt idx="0">
                  <c:v>16.378221506599687</c:v>
                </c:pt>
                <c:pt idx="1">
                  <c:v>14.616332566546172</c:v>
                </c:pt>
                <c:pt idx="2">
                  <c:v>14.515062692750114</c:v>
                </c:pt>
                <c:pt idx="3">
                  <c:v>12.727116964771263</c:v>
                </c:pt>
                <c:pt idx="4">
                  <c:v>13.067014287919589</c:v>
                </c:pt>
                <c:pt idx="5">
                  <c:v>12.621710816359951</c:v>
                </c:pt>
                <c:pt idx="6">
                  <c:v>13.344402486151315</c:v>
                </c:pt>
                <c:pt idx="7">
                  <c:v>12.408588357140228</c:v>
                </c:pt>
                <c:pt idx="8">
                  <c:v>11.63254945065778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8-43C2-B2EB-B3C3BFEFC09E}"/>
            </c:ext>
          </c:extLst>
        </c:ser>
        <c:ser>
          <c:idx val="2"/>
          <c:order val="2"/>
          <c:tx>
            <c:strRef>
              <c:f>Chart2!$B$6</c:f>
              <c:strCache>
                <c:ptCount val="1"/>
                <c:pt idx="0">
                  <c:v>ნაერთი ბიუჯეტის შრომის ანაზღაურების  წილი მშპ-სთან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Chart2!$C$3:$K$3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</c:strCache>
            </c:strRef>
          </c:cat>
          <c:val>
            <c:numRef>
              <c:f>Chart2!$C$6:$K$6</c:f>
              <c:numCache>
                <c:formatCode>0.0</c:formatCode>
                <c:ptCount val="9"/>
                <c:pt idx="0">
                  <c:v>5.4002718937107703</c:v>
                </c:pt>
                <c:pt idx="1">
                  <c:v>4.6672691422937893</c:v>
                </c:pt>
                <c:pt idx="2">
                  <c:v>4.5958123306569654</c:v>
                </c:pt>
                <c:pt idx="3">
                  <c:v>5.1964063559227327</c:v>
                </c:pt>
                <c:pt idx="4">
                  <c:v>5.2208366923380396</c:v>
                </c:pt>
                <c:pt idx="5">
                  <c:v>5.0438347881948387</c:v>
                </c:pt>
                <c:pt idx="6">
                  <c:v>5.1512702587536925</c:v>
                </c:pt>
                <c:pt idx="7">
                  <c:v>4.3343970643127898</c:v>
                </c:pt>
                <c:pt idx="8">
                  <c:v>4.2143346526747472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68-43C2-B2EB-B3C3BFEFC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490232"/>
        <c:axId val="446494496"/>
      </c:lineChart>
      <c:catAx>
        <c:axId val="44649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494496"/>
        <c:crosses val="autoZero"/>
        <c:auto val="1"/>
        <c:lblAlgn val="ctr"/>
        <c:lblOffset val="100"/>
        <c:noMultiLvlLbl val="0"/>
      </c:catAx>
      <c:valAx>
        <c:axId val="4464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49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v>საჯრო სექტორში დასაქმებულთა რაოდენობა (ათასი კაცი)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Employee!$C$13:$M$13</c:f>
              <c:numCache>
                <c:formatCode>0.0</c:formatCode>
                <c:ptCount val="11"/>
                <c:pt idx="0">
                  <c:v>321.26130502764698</c:v>
                </c:pt>
                <c:pt idx="1">
                  <c:v>295.43827049386431</c:v>
                </c:pt>
                <c:pt idx="2">
                  <c:v>310.45179220333398</c:v>
                </c:pt>
                <c:pt idx="3">
                  <c:v>302.39562781398763</c:v>
                </c:pt>
                <c:pt idx="4">
                  <c:v>280.61012776061608</c:v>
                </c:pt>
                <c:pt idx="5">
                  <c:v>286.97564638041337</c:v>
                </c:pt>
                <c:pt idx="6">
                  <c:v>252.06397631295866</c:v>
                </c:pt>
                <c:pt idx="7">
                  <c:v>258.84231588474444</c:v>
                </c:pt>
                <c:pt idx="8">
                  <c:v>286.5649639508481</c:v>
                </c:pt>
                <c:pt idx="9">
                  <c:v>271.90378139573613</c:v>
                </c:pt>
                <c:pt idx="10">
                  <c:v>283.8084619960029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66-45CF-A760-338B1498D4A7}"/>
            </c:ext>
          </c:extLst>
        </c:ser>
        <c:ser>
          <c:idx val="4"/>
          <c:order val="4"/>
          <c:tx>
            <c:v>კერძო სექტორში დასაქმებულთა რაოდენობა (ათასი კაცი)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Employee!$C$14:$M$14</c:f>
              <c:numCache>
                <c:formatCode>0.0</c:formatCode>
                <c:ptCount val="11"/>
                <c:pt idx="0">
                  <c:v>1256.0522933713057</c:v>
                </c:pt>
                <c:pt idx="1">
                  <c:v>1301.819368985949</c:v>
                </c:pt>
                <c:pt idx="2">
                  <c:v>1300.542801758952</c:v>
                </c:pt>
                <c:pt idx="3">
                  <c:v>1325.453318788851</c:v>
                </c:pt>
                <c:pt idx="4">
                  <c:v>1362.855591704568</c:v>
                </c:pt>
                <c:pt idx="5">
                  <c:v>1372.4493946768373</c:v>
                </c:pt>
                <c:pt idx="6">
                  <c:v>1391.3376984880135</c:v>
                </c:pt>
                <c:pt idx="7">
                  <c:v>1435.5694821684096</c:v>
                </c:pt>
                <c:pt idx="8">
                  <c:v>1447.2411031327963</c:v>
                </c:pt>
                <c:pt idx="9">
                  <c:v>1445.3822073244053</c:v>
                </c:pt>
                <c:pt idx="10">
                  <c:v>1422.8322667246821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C-4B8C-B72B-1EE2C5D3B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843312"/>
        <c:axId val="462842984"/>
      </c:barChart>
      <c:lineChart>
        <c:grouping val="standard"/>
        <c:varyColors val="0"/>
        <c:ser>
          <c:idx val="0"/>
          <c:order val="0"/>
          <c:tx>
            <c:strRef>
              <c:f>Chart1!$B$4</c:f>
              <c:strCache>
                <c:ptCount val="1"/>
                <c:pt idx="0">
                  <c:v>საჯარო სექტორის დასაქმების წილი კერძო სექტორთან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Chart1!$C$4:$M$4</c:f>
              <c:numCache>
                <c:formatCode>0.0</c:formatCode>
                <c:ptCount val="11"/>
                <c:pt idx="0">
                  <c:v>25.577064483944849</c:v>
                </c:pt>
                <c:pt idx="1">
                  <c:v>22.694259859107461</c:v>
                </c:pt>
                <c:pt idx="2">
                  <c:v>23.870940024692427</c:v>
                </c:pt>
                <c:pt idx="3">
                  <c:v>22.814506065766636</c:v>
                </c:pt>
                <c:pt idx="4">
                  <c:v>20.589865094191513</c:v>
                </c:pt>
                <c:pt idx="5">
                  <c:v>20.909743375127203</c:v>
                </c:pt>
                <c:pt idx="6">
                  <c:v>18.116664026776544</c:v>
                </c:pt>
                <c:pt idx="7">
                  <c:v>18.030636559211775</c:v>
                </c:pt>
                <c:pt idx="8">
                  <c:v>19.800775650341198</c:v>
                </c:pt>
                <c:pt idx="9">
                  <c:v>18.811894875824311</c:v>
                </c:pt>
                <c:pt idx="10">
                  <c:v>19.946726584246054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6-45CF-A760-338B1498D4A7}"/>
            </c:ext>
          </c:extLst>
        </c:ser>
        <c:ser>
          <c:idx val="1"/>
          <c:order val="1"/>
          <c:tx>
            <c:strRef>
              <c:f>Chart1!$B$5</c:f>
              <c:strCache>
                <c:ptCount val="1"/>
                <c:pt idx="0">
                  <c:v>საჯარო სექტორის დასაქმების წილი მთლიან დასაქმებაში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Chart1!$C$5:$M$5</c:f>
              <c:numCache>
                <c:formatCode>0.0</c:formatCode>
                <c:ptCount val="11"/>
                <c:pt idx="0">
                  <c:v>20.367624127107138</c:v>
                </c:pt>
                <c:pt idx="1">
                  <c:v>18.496594612631252</c:v>
                </c:pt>
                <c:pt idx="2">
                  <c:v>19.270815269452218</c:v>
                </c:pt>
                <c:pt idx="3">
                  <c:v>18.576393617175459</c:v>
                </c:pt>
                <c:pt idx="4">
                  <c:v>17.074291507092227</c:v>
                </c:pt>
                <c:pt idx="5">
                  <c:v>17.293679393772184</c:v>
                </c:pt>
                <c:pt idx="6">
                  <c:v>15.337940819823338</c:v>
                </c:pt>
                <c:pt idx="7">
                  <c:v>15.276234276823919</c:v>
                </c:pt>
                <c:pt idx="8">
                  <c:v>16.528086352406522</c:v>
                </c:pt>
                <c:pt idx="9">
                  <c:v>15.833343029740815</c:v>
                </c:pt>
                <c:pt idx="10">
                  <c:v>16.629654807825155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6-45CF-A760-338B1498D4A7}"/>
            </c:ext>
          </c:extLst>
        </c:ser>
        <c:ser>
          <c:idx val="2"/>
          <c:order val="2"/>
          <c:tx>
            <c:strRef>
              <c:f>Chart1!$B$6</c:f>
              <c:strCache>
                <c:ptCount val="1"/>
                <c:pt idx="0">
                  <c:v>საჯარო სექტორის დასაქმების წილი მთლიან მოსახლეობაში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Chart1!$C$6:$M$6</c:f>
              <c:numCache>
                <c:formatCode>0.0</c:formatCode>
                <c:ptCount val="11"/>
                <c:pt idx="0">
                  <c:v>8.3496544606416201</c:v>
                </c:pt>
                <c:pt idx="1">
                  <c:v>7.7158075344440924</c:v>
                </c:pt>
                <c:pt idx="2">
                  <c:v>8.170214016614926</c:v>
                </c:pt>
                <c:pt idx="3">
                  <c:v>8.0134520832623384</c:v>
                </c:pt>
                <c:pt idx="4">
                  <c:v>7.5043491498573545</c:v>
                </c:pt>
                <c:pt idx="5">
                  <c:v>7.7177185450842662</c:v>
                </c:pt>
                <c:pt idx="6">
                  <c:v>6.7815646456175482</c:v>
                </c:pt>
                <c:pt idx="7">
                  <c:v>6.9545747033704401</c:v>
                </c:pt>
                <c:pt idx="8">
                  <c:v>7.6855914807393688</c:v>
                </c:pt>
                <c:pt idx="9">
                  <c:v>7.2966879936597282</c:v>
                </c:pt>
                <c:pt idx="10">
                  <c:v>7.6096219968898247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6-45CF-A760-338B1498D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42880"/>
        <c:axId val="460639600"/>
      </c:lineChart>
      <c:catAx>
        <c:axId val="46064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639600"/>
        <c:crosses val="autoZero"/>
        <c:auto val="1"/>
        <c:lblAlgn val="ctr"/>
        <c:lblOffset val="100"/>
        <c:noMultiLvlLbl val="0"/>
      </c:catAx>
      <c:valAx>
        <c:axId val="46063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642880"/>
        <c:crosses val="autoZero"/>
        <c:crossBetween val="between"/>
      </c:valAx>
      <c:valAx>
        <c:axId val="46284298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43312"/>
        <c:crosses val="max"/>
        <c:crossBetween val="between"/>
      </c:valAx>
      <c:catAx>
        <c:axId val="46284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842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საჯარო სექტორში დასაქმებულები (ათასი კაცი)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Employee!$C$13:$M$13</c:f>
              <c:numCache>
                <c:formatCode>0.0</c:formatCode>
                <c:ptCount val="11"/>
                <c:pt idx="0">
                  <c:v>321.26130502764698</c:v>
                </c:pt>
                <c:pt idx="1">
                  <c:v>295.43827049386431</c:v>
                </c:pt>
                <c:pt idx="2">
                  <c:v>310.45179220333398</c:v>
                </c:pt>
                <c:pt idx="3">
                  <c:v>302.39562781398763</c:v>
                </c:pt>
                <c:pt idx="4">
                  <c:v>280.61012776061608</c:v>
                </c:pt>
                <c:pt idx="5">
                  <c:v>286.97564638041337</c:v>
                </c:pt>
                <c:pt idx="6">
                  <c:v>252.06397631295866</c:v>
                </c:pt>
                <c:pt idx="7">
                  <c:v>258.84231588474444</c:v>
                </c:pt>
                <c:pt idx="8">
                  <c:v>286.5649639508481</c:v>
                </c:pt>
                <c:pt idx="9">
                  <c:v>271.90378139573613</c:v>
                </c:pt>
                <c:pt idx="10">
                  <c:v>283.8084619960029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519-92A5-CA94CA45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448326288"/>
        <c:axId val="564418952"/>
      </c:barChart>
      <c:lineChart>
        <c:grouping val="standard"/>
        <c:varyColors val="0"/>
        <c:ser>
          <c:idx val="1"/>
          <c:order val="1"/>
          <c:tx>
            <c:v>საჯრო სექტორში დასაქმებულთა წილი დასაქმებაში (%)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Employee!$C$5:$M$5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Employee!#REF!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D-4519-92A5-CA94CA45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27272"/>
        <c:axId val="448323664"/>
      </c:lineChart>
      <c:valAx>
        <c:axId val="5644189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26288"/>
        <c:crosses val="autoZero"/>
        <c:crossBetween val="between"/>
      </c:valAx>
      <c:catAx>
        <c:axId val="44832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418952"/>
        <c:crosses val="autoZero"/>
        <c:auto val="1"/>
        <c:lblAlgn val="ctr"/>
        <c:lblOffset val="100"/>
        <c:noMultiLvlLbl val="0"/>
      </c:catAx>
      <c:valAx>
        <c:axId val="4483236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27272"/>
        <c:crosses val="max"/>
        <c:crossBetween val="between"/>
      </c:valAx>
      <c:catAx>
        <c:axId val="44832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3236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62800234329231E-2"/>
          <c:y val="2.1406727828746176E-2"/>
          <c:w val="0.92032806092560049"/>
          <c:h val="0.91727323075441258"/>
        </c:manualLayout>
      </c:layout>
      <c:barChart>
        <c:barDir val="col"/>
        <c:grouping val="clustered"/>
        <c:varyColors val="0"/>
        <c:ser>
          <c:idx val="0"/>
          <c:order val="0"/>
          <c:tx>
            <c:v>გადასახდელები წილი მშპ-სთან (%)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55-4518-907D-96F75F8033D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55-4518-907D-96F75F8033D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D55-4518-907D-96F75F8033D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55-4518-907D-96F75F8033D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D55-4518-907D-96F75F8033D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D55-4518-907D-96F75F8033D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D55-4518-907D-96F75F8033D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55-4518-907D-96F75F8033D3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55-4518-907D-96F75F8033D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55-4518-907D-96F75F8033D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55-4518-907D-96F75F803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'!$D$11:$N$11</c:f>
              <c:numCache>
                <c:formatCode>0.0</c:formatCode>
                <c:ptCount val="11"/>
                <c:pt idx="0">
                  <c:v>40.381518940964348</c:v>
                </c:pt>
                <c:pt idx="1">
                  <c:v>32.939944134078218</c:v>
                </c:pt>
                <c:pt idx="2">
                  <c:v>33.476896737531192</c:v>
                </c:pt>
                <c:pt idx="3">
                  <c:v>29.268756006168196</c:v>
                </c:pt>
                <c:pt idx="4">
                  <c:v>34.719473079363986</c:v>
                </c:pt>
                <c:pt idx="5">
                  <c:v>34.102016652181035</c:v>
                </c:pt>
                <c:pt idx="6">
                  <c:v>34.591298470399806</c:v>
                </c:pt>
                <c:pt idx="7">
                  <c:v>34.58737927880091</c:v>
                </c:pt>
                <c:pt idx="8">
                  <c:v>34.192794720005523</c:v>
                </c:pt>
                <c:pt idx="9">
                  <c:v>33.726197963666856</c:v>
                </c:pt>
                <c:pt idx="10">
                  <c:v>33.406591563000681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5-4518-907D-96F75F80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-27"/>
        <c:axId val="447836816"/>
        <c:axId val="447834520"/>
      </c:barChart>
      <c:catAx>
        <c:axId val="4478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4520"/>
        <c:crosses val="autoZero"/>
        <c:auto val="1"/>
        <c:lblAlgn val="ctr"/>
        <c:lblOffset val="100"/>
        <c:noMultiLvlLbl val="0"/>
      </c:catAx>
      <c:valAx>
        <c:axId val="44783452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44783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57690382285103E-2"/>
          <c:y val="0.2139956070445877"/>
          <c:w val="0.98378242826598561"/>
          <c:h val="0.59804109078510204"/>
        </c:manualLayout>
      </c:layout>
      <c:barChart>
        <c:barDir val="col"/>
        <c:grouping val="stacked"/>
        <c:varyColors val="0"/>
        <c:ser>
          <c:idx val="3"/>
          <c:order val="2"/>
          <c:tx>
            <c:v>საქონელი და მომსახურება მშპ-სთან (%)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'!$D$17:$N$17</c:f>
              <c:numCache>
                <c:formatCode>0.0</c:formatCode>
                <c:ptCount val="11"/>
                <c:pt idx="0">
                  <c:v>5.4889748064444586</c:v>
                </c:pt>
                <c:pt idx="1">
                  <c:v>4.9745317121261916</c:v>
                </c:pt>
                <c:pt idx="2">
                  <c:v>4.9596251810465732</c:v>
                </c:pt>
                <c:pt idx="3">
                  <c:v>3.7653553044242645</c:v>
                </c:pt>
                <c:pt idx="4">
                  <c:v>3.9230887977907756</c:v>
                </c:pt>
                <c:pt idx="5">
                  <c:v>3.7889380140825559</c:v>
                </c:pt>
                <c:pt idx="6">
                  <c:v>4.0965661136988114</c:v>
                </c:pt>
                <c:pt idx="7">
                  <c:v>4.0370956464137198</c:v>
                </c:pt>
                <c:pt idx="8">
                  <c:v>3.7091073989915166</c:v>
                </c:pt>
                <c:pt idx="9">
                  <c:v>3.532135597546191</c:v>
                </c:pt>
                <c:pt idx="10">
                  <c:v>3.3448533297543057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8-4B6E-945E-B7CFEE6623C7}"/>
            </c:ext>
          </c:extLst>
        </c:ser>
        <c:ser>
          <c:idx val="2"/>
          <c:order val="1"/>
          <c:tx>
            <c:v>შრომის ანაზღაურება მშპ-სთან (%)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'!$D$15:$N$15</c:f>
              <c:numCache>
                <c:formatCode>0.0</c:formatCode>
                <c:ptCount val="11"/>
                <c:pt idx="0">
                  <c:v>5.4002718937107703</c:v>
                </c:pt>
                <c:pt idx="1">
                  <c:v>4.6672691422937893</c:v>
                </c:pt>
                <c:pt idx="2">
                  <c:v>4.5958123306569654</c:v>
                </c:pt>
                <c:pt idx="3">
                  <c:v>5.1964063559227327</c:v>
                </c:pt>
                <c:pt idx="4">
                  <c:v>5.2208366923380396</c:v>
                </c:pt>
                <c:pt idx="5">
                  <c:v>5.0438347881948387</c:v>
                </c:pt>
                <c:pt idx="6">
                  <c:v>5.1512702587536925</c:v>
                </c:pt>
                <c:pt idx="7">
                  <c:v>4.3343970643127898</c:v>
                </c:pt>
                <c:pt idx="8">
                  <c:v>4.2143346526747472</c:v>
                </c:pt>
                <c:pt idx="9">
                  <c:v>4.0106830010847068</c:v>
                </c:pt>
                <c:pt idx="10">
                  <c:v>3.8062124097204162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8-4B6E-945E-B7CFEE662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58766032"/>
        <c:axId val="558760456"/>
      </c:barChart>
      <c:lineChart>
        <c:grouping val="stacked"/>
        <c:varyColors val="0"/>
        <c:ser>
          <c:idx val="0"/>
          <c:order val="0"/>
          <c:tx>
            <c:v>მიმდინარე ხარჯები მშპ-სთან (%)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rgbClr val="FFFF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'!$D$13:$N$13</c:f>
              <c:numCache>
                <c:formatCode>0.0</c:formatCode>
                <c:ptCount val="11"/>
                <c:pt idx="0">
                  <c:v>26.419487644262752</c:v>
                </c:pt>
                <c:pt idx="1">
                  <c:v>23.770128162997047</c:v>
                </c:pt>
                <c:pt idx="2">
                  <c:v>24.823730381048097</c:v>
                </c:pt>
                <c:pt idx="3">
                  <c:v>25.041903499035289</c:v>
                </c:pt>
                <c:pt idx="4">
                  <c:v>26.520299823330646</c:v>
                </c:pt>
                <c:pt idx="5">
                  <c:v>25.76049578656993</c:v>
                </c:pt>
                <c:pt idx="6">
                  <c:v>26.817520607725875</c:v>
                </c:pt>
                <c:pt idx="7">
                  <c:v>25.403893570823982</c:v>
                </c:pt>
                <c:pt idx="8">
                  <c:v>23.54851906801591</c:v>
                </c:pt>
                <c:pt idx="9">
                  <c:v>22.924699426654634</c:v>
                </c:pt>
                <c:pt idx="10">
                  <c:v>22.019410634746212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8-4B6E-945E-B7CFEE662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24520"/>
        <c:axId val="455723536"/>
      </c:lineChart>
      <c:valAx>
        <c:axId val="45572353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724520"/>
        <c:crosses val="max"/>
        <c:crossBetween val="between"/>
      </c:valAx>
      <c:catAx>
        <c:axId val="455724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723536"/>
        <c:crosses val="autoZero"/>
        <c:auto val="1"/>
        <c:lblAlgn val="ctr"/>
        <c:lblOffset val="100"/>
        <c:noMultiLvlLbl val="0"/>
      </c:catAx>
      <c:valAx>
        <c:axId val="5587604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66032"/>
        <c:crosses val="autoZero"/>
        <c:crossBetween val="between"/>
      </c:valAx>
      <c:catAx>
        <c:axId val="55876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760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433744578719105"/>
          <c:y val="2.4169184290030211E-2"/>
          <c:w val="0.62720151959614678"/>
          <c:h val="0.19788662368865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საგადასახადო შემოსავლები მშპ-სთან (%)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'Fiscal '!$D$6:$N$6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2018**</c:v>
                </c:pt>
                <c:pt idx="9">
                  <c:v>2019**</c:v>
                </c:pt>
                <c:pt idx="10">
                  <c:v>2020**</c:v>
                </c:pt>
              </c:strCache>
            </c:strRef>
          </c:cat>
          <c:val>
            <c:numRef>
              <c:f>'Fiscal '!$D$38:$N$38</c:f>
              <c:numCache>
                <c:formatCode>0.0</c:formatCode>
                <c:ptCount val="11"/>
                <c:pt idx="0">
                  <c:v>23.465226529884202</c:v>
                </c:pt>
                <c:pt idx="1">
                  <c:v>25.20045062438383</c:v>
                </c:pt>
                <c:pt idx="2">
                  <c:v>25.493650472154183</c:v>
                </c:pt>
                <c:pt idx="3">
                  <c:v>24.804264100061825</c:v>
                </c:pt>
                <c:pt idx="4">
                  <c:v>24.84211248520608</c:v>
                </c:pt>
                <c:pt idx="5">
                  <c:v>25.226731663076745</c:v>
                </c:pt>
                <c:pt idx="6">
                  <c:v>25.819827497538828</c:v>
                </c:pt>
                <c:pt idx="7">
                  <c:v>25.705400844325517</c:v>
                </c:pt>
                <c:pt idx="8">
                  <c:v>25.3</c:v>
                </c:pt>
                <c:pt idx="9">
                  <c:v>25.5</c:v>
                </c:pt>
                <c:pt idx="10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4-4EFA-893A-5695FD4C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921688"/>
        <c:axId val="564922016"/>
      </c:barChart>
      <c:catAx>
        <c:axId val="56492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22016"/>
        <c:crosses val="autoZero"/>
        <c:auto val="1"/>
        <c:lblAlgn val="ctr"/>
        <c:lblOffset val="100"/>
        <c:noMultiLvlLbl val="0"/>
      </c:catAx>
      <c:valAx>
        <c:axId val="56492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2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2286000</xdr:colOff>
      <xdr:row>4</xdr:row>
      <xdr:rowOff>161925</xdr:rowOff>
    </xdr:from>
    <xdr:to>
      <xdr:col>10</xdr:col>
      <xdr:colOff>19050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161925</xdr:rowOff>
    </xdr:from>
    <xdr:to>
      <xdr:col>7</xdr:col>
      <xdr:colOff>457200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3505200</xdr:colOff>
      <xdr:row>4</xdr:row>
      <xdr:rowOff>161925</xdr:rowOff>
    </xdr:from>
    <xdr:to>
      <xdr:col>9</xdr:col>
      <xdr:colOff>19050</xdr:colOff>
      <xdr:row>19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7</xdr:row>
      <xdr:rowOff>9525</xdr:rowOff>
    </xdr:from>
    <xdr:to>
      <xdr:col>4</xdr:col>
      <xdr:colOff>171450</xdr:colOff>
      <xdr:row>21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171450</xdr:rowOff>
    </xdr:from>
    <xdr:to>
      <xdr:col>14</xdr:col>
      <xdr:colOff>152400</xdr:colOff>
      <xdr:row>25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</xdr:row>
      <xdr:rowOff>161924</xdr:rowOff>
    </xdr:from>
    <xdr:to>
      <xdr:col>14</xdr:col>
      <xdr:colOff>152400</xdr:colOff>
      <xdr:row>21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zoomScale="90" zoomScaleNormal="90" workbookViewId="0">
      <selection activeCell="D14" sqref="D14:N14"/>
    </sheetView>
  </sheetViews>
  <sheetFormatPr defaultRowHeight="15" x14ac:dyDescent="0.25"/>
  <cols>
    <col min="1" max="1" width="6.42578125" customWidth="1"/>
    <col min="2" max="2" width="18.28515625" customWidth="1"/>
    <col min="3" max="3" width="32.28515625" customWidth="1"/>
  </cols>
  <sheetData>
    <row r="2" spans="2:14" x14ac:dyDescent="0.25">
      <c r="B2" s="16" t="s">
        <v>12</v>
      </c>
      <c r="C2" s="16"/>
      <c r="D2" s="16"/>
      <c r="E2" s="16"/>
      <c r="F2" s="16"/>
      <c r="G2" s="16"/>
      <c r="H2" s="16"/>
    </row>
    <row r="3" spans="2:14" x14ac:dyDescent="0.25">
      <c r="B3" s="16" t="s">
        <v>15</v>
      </c>
      <c r="C3" s="16"/>
      <c r="D3" s="16"/>
      <c r="E3" s="16"/>
      <c r="F3" s="16"/>
      <c r="G3" s="16"/>
      <c r="H3" s="16"/>
    </row>
    <row r="4" spans="2:14" x14ac:dyDescent="0.25">
      <c r="B4" s="16" t="s">
        <v>16</v>
      </c>
      <c r="C4" s="16"/>
      <c r="D4" s="16"/>
      <c r="E4" s="16"/>
      <c r="F4" s="16"/>
      <c r="G4" s="16"/>
      <c r="H4" s="16"/>
    </row>
    <row r="5" spans="2:14" ht="15.75" x14ac:dyDescent="0.25">
      <c r="C5" s="15" t="s">
        <v>7</v>
      </c>
      <c r="D5" s="15"/>
      <c r="E5" s="15"/>
      <c r="F5" s="15"/>
      <c r="G5" s="15"/>
      <c r="H5" s="15"/>
      <c r="I5" s="15"/>
      <c r="J5" s="15"/>
      <c r="K5" s="15"/>
    </row>
    <row r="6" spans="2:14" x14ac:dyDescent="0.25">
      <c r="D6" s="2">
        <v>2010</v>
      </c>
      <c r="E6" s="2">
        <v>2011</v>
      </c>
      <c r="F6" s="2">
        <v>2012</v>
      </c>
      <c r="G6" s="2">
        <v>2013</v>
      </c>
      <c r="H6" s="2">
        <v>2014</v>
      </c>
      <c r="I6" s="2">
        <v>2015</v>
      </c>
      <c r="J6" s="2">
        <v>2016</v>
      </c>
      <c r="K6" s="2" t="s">
        <v>8</v>
      </c>
      <c r="L6" s="2" t="s">
        <v>10</v>
      </c>
      <c r="M6" s="2" t="s">
        <v>13</v>
      </c>
      <c r="N6" s="2" t="s">
        <v>14</v>
      </c>
    </row>
    <row r="7" spans="2:14" x14ac:dyDescent="0.25">
      <c r="C7" s="2" t="s">
        <v>0</v>
      </c>
      <c r="D7">
        <v>20743.400000000001</v>
      </c>
      <c r="E7">
        <v>24344</v>
      </c>
      <c r="F7">
        <v>26167.3</v>
      </c>
      <c r="G7">
        <v>26847.4</v>
      </c>
      <c r="H7">
        <v>29150.5</v>
      </c>
      <c r="I7">
        <v>31755.599999999999</v>
      </c>
      <c r="J7">
        <v>34028.5</v>
      </c>
      <c r="K7">
        <v>38042.199999999997</v>
      </c>
      <c r="L7">
        <v>40575.800000000003</v>
      </c>
      <c r="M7">
        <v>43882.8</v>
      </c>
      <c r="N7">
        <v>47685.2</v>
      </c>
    </row>
    <row r="8" spans="2:14" x14ac:dyDescent="0.25">
      <c r="C8" s="2"/>
    </row>
    <row r="9" spans="2:14" x14ac:dyDescent="0.25">
      <c r="C9" s="2"/>
    </row>
    <row r="10" spans="2:14" x14ac:dyDescent="0.25">
      <c r="B10" t="s">
        <v>17</v>
      </c>
      <c r="C10" s="2" t="s">
        <v>18</v>
      </c>
      <c r="D10" s="4">
        <v>8376.5</v>
      </c>
      <c r="E10" s="4">
        <v>8018.9000000000005</v>
      </c>
      <c r="F10" s="4">
        <v>8760</v>
      </c>
      <c r="G10" s="4">
        <v>7857.9000000000005</v>
      </c>
      <c r="H10" s="4">
        <v>10120.9</v>
      </c>
      <c r="I10" s="4">
        <v>10829.300000000001</v>
      </c>
      <c r="J10" s="4">
        <v>11770.899999999998</v>
      </c>
      <c r="K10" s="4">
        <v>13157.8</v>
      </c>
      <c r="L10" s="4">
        <v>13874</v>
      </c>
      <c r="M10" s="4">
        <v>14800</v>
      </c>
      <c r="N10" s="4">
        <v>15930</v>
      </c>
    </row>
    <row r="11" spans="2:14" x14ac:dyDescent="0.25">
      <c r="C11" s="5" t="s">
        <v>9</v>
      </c>
      <c r="D11" s="3">
        <f>D10/D7*100</f>
        <v>40.381518940964348</v>
      </c>
      <c r="E11" s="3">
        <f>E10/E7*100</f>
        <v>32.939944134078218</v>
      </c>
      <c r="F11" s="3">
        <f t="shared" ref="F11:K11" si="0">F10/F7*100</f>
        <v>33.476896737531192</v>
      </c>
      <c r="G11" s="3">
        <f t="shared" si="0"/>
        <v>29.268756006168196</v>
      </c>
      <c r="H11" s="3">
        <f t="shared" si="0"/>
        <v>34.719473079363986</v>
      </c>
      <c r="I11" s="3">
        <f t="shared" si="0"/>
        <v>34.102016652181035</v>
      </c>
      <c r="J11" s="3">
        <f t="shared" si="0"/>
        <v>34.591298470399806</v>
      </c>
      <c r="K11" s="3">
        <f t="shared" si="0"/>
        <v>34.58737927880091</v>
      </c>
      <c r="L11" s="3">
        <f t="shared" ref="L11" si="1">L10/L7*100</f>
        <v>34.192794720005523</v>
      </c>
      <c r="M11" s="3">
        <f t="shared" ref="M11" si="2">M10/M7*100</f>
        <v>33.726197963666856</v>
      </c>
      <c r="N11" s="3">
        <f t="shared" ref="N11" si="3">N10/N7*100</f>
        <v>33.406591563000681</v>
      </c>
    </row>
    <row r="12" spans="2:14" x14ac:dyDescent="0.25">
      <c r="C12" s="2" t="s">
        <v>19</v>
      </c>
      <c r="D12" s="4">
        <v>5480.3</v>
      </c>
      <c r="E12" s="4">
        <v>5786.6</v>
      </c>
      <c r="F12" s="4">
        <v>6495.6999999999989</v>
      </c>
      <c r="G12" s="4">
        <v>6723.1</v>
      </c>
      <c r="H12" s="4">
        <v>7730.8</v>
      </c>
      <c r="I12" s="4">
        <v>8180.4000000000005</v>
      </c>
      <c r="J12" s="4">
        <v>9125.6</v>
      </c>
      <c r="K12" s="4">
        <v>9664.2000000000007</v>
      </c>
      <c r="L12" s="4">
        <v>9555</v>
      </c>
      <c r="M12" s="4">
        <v>10060</v>
      </c>
      <c r="N12" s="4">
        <v>10500</v>
      </c>
    </row>
    <row r="13" spans="2:14" x14ac:dyDescent="0.25">
      <c r="C13" s="5" t="s">
        <v>9</v>
      </c>
      <c r="D13" s="3">
        <f>D12/D7*100</f>
        <v>26.419487644262752</v>
      </c>
      <c r="E13" s="3">
        <f>E12/E7*100</f>
        <v>23.770128162997047</v>
      </c>
      <c r="F13" s="3">
        <f t="shared" ref="F13:K13" si="4">F12/F7*100</f>
        <v>24.823730381048097</v>
      </c>
      <c r="G13" s="3">
        <f t="shared" si="4"/>
        <v>25.041903499035289</v>
      </c>
      <c r="H13" s="3">
        <f t="shared" si="4"/>
        <v>26.520299823330646</v>
      </c>
      <c r="I13" s="3">
        <f t="shared" si="4"/>
        <v>25.76049578656993</v>
      </c>
      <c r="J13" s="3">
        <f t="shared" si="4"/>
        <v>26.817520607725875</v>
      </c>
      <c r="K13" s="3">
        <f t="shared" si="4"/>
        <v>25.403893570823982</v>
      </c>
      <c r="L13" s="3">
        <f>L12/L7*100</f>
        <v>23.54851906801591</v>
      </c>
      <c r="M13" s="3">
        <f t="shared" ref="M13" si="5">M12/M7*100</f>
        <v>22.924699426654634</v>
      </c>
      <c r="N13" s="3">
        <f>N12/N7*100</f>
        <v>22.019410634746212</v>
      </c>
    </row>
    <row r="14" spans="2:14" x14ac:dyDescent="0.25">
      <c r="C14" s="2" t="s">
        <v>20</v>
      </c>
      <c r="D14" s="4">
        <v>1120.2</v>
      </c>
      <c r="E14" s="4">
        <v>1136.2</v>
      </c>
      <c r="F14" s="4">
        <v>1202.6000000000001</v>
      </c>
      <c r="G14" s="4">
        <v>1395.1</v>
      </c>
      <c r="H14" s="4">
        <v>1521.9</v>
      </c>
      <c r="I14" s="4">
        <v>1601.7</v>
      </c>
      <c r="J14" s="4">
        <v>1752.9</v>
      </c>
      <c r="K14" s="4">
        <v>1648.9</v>
      </c>
      <c r="L14" s="4">
        <v>1710</v>
      </c>
      <c r="M14" s="4">
        <v>1760</v>
      </c>
      <c r="N14" s="4">
        <v>1815</v>
      </c>
    </row>
    <row r="15" spans="2:14" x14ac:dyDescent="0.25">
      <c r="C15" s="5" t="s">
        <v>9</v>
      </c>
      <c r="D15" s="3">
        <f>D14/D7*100</f>
        <v>5.4002718937107703</v>
      </c>
      <c r="E15" s="3">
        <f>E14/E7*100</f>
        <v>4.6672691422937893</v>
      </c>
      <c r="F15" s="3">
        <f t="shared" ref="F15:K15" si="6">F14/F7*100</f>
        <v>4.5958123306569654</v>
      </c>
      <c r="G15" s="3">
        <f t="shared" si="6"/>
        <v>5.1964063559227327</v>
      </c>
      <c r="H15" s="3">
        <f t="shared" si="6"/>
        <v>5.2208366923380396</v>
      </c>
      <c r="I15" s="3">
        <f t="shared" si="6"/>
        <v>5.0438347881948387</v>
      </c>
      <c r="J15" s="3">
        <f t="shared" si="6"/>
        <v>5.1512702587536925</v>
      </c>
      <c r="K15" s="3">
        <f t="shared" si="6"/>
        <v>4.3343970643127898</v>
      </c>
      <c r="L15" s="3">
        <f t="shared" ref="L15" si="7">L14/L7*100</f>
        <v>4.2143346526747472</v>
      </c>
      <c r="M15" s="3">
        <f t="shared" ref="M15" si="8">M14/M7*100</f>
        <v>4.0106830010847068</v>
      </c>
      <c r="N15" s="3">
        <f t="shared" ref="N15" si="9">N14/N7*100</f>
        <v>3.8062124097204162</v>
      </c>
    </row>
    <row r="16" spans="2:14" x14ac:dyDescent="0.25">
      <c r="C16" s="2" t="s">
        <v>21</v>
      </c>
      <c r="D16" s="4">
        <v>1138.5999999999999</v>
      </c>
      <c r="E16" s="4">
        <v>1211</v>
      </c>
      <c r="F16" s="4">
        <v>1297.8</v>
      </c>
      <c r="G16" s="4">
        <v>1010.9</v>
      </c>
      <c r="H16" s="4">
        <v>1143.5999999999999</v>
      </c>
      <c r="I16" s="4">
        <v>1203.2</v>
      </c>
      <c r="J16" s="4">
        <v>1394</v>
      </c>
      <c r="K16" s="4">
        <v>1535.8</v>
      </c>
      <c r="L16" s="4">
        <v>1505</v>
      </c>
      <c r="M16" s="4">
        <v>1550</v>
      </c>
      <c r="N16" s="4">
        <v>1595</v>
      </c>
    </row>
    <row r="17" spans="2:14" x14ac:dyDescent="0.25">
      <c r="C17" s="5" t="s">
        <v>9</v>
      </c>
      <c r="D17" s="3">
        <f>D16/D7*100</f>
        <v>5.4889748064444586</v>
      </c>
      <c r="E17" s="3">
        <f>E16/E7*100</f>
        <v>4.9745317121261916</v>
      </c>
      <c r="F17" s="3">
        <f t="shared" ref="F17:K17" si="10">F16/F7*100</f>
        <v>4.9596251810465732</v>
      </c>
      <c r="G17" s="3">
        <f t="shared" si="10"/>
        <v>3.7653553044242645</v>
      </c>
      <c r="H17" s="3">
        <f t="shared" si="10"/>
        <v>3.9230887977907756</v>
      </c>
      <c r="I17" s="3">
        <f t="shared" si="10"/>
        <v>3.7889380140825559</v>
      </c>
      <c r="J17" s="3">
        <f t="shared" si="10"/>
        <v>4.0965661136988114</v>
      </c>
      <c r="K17" s="3">
        <f t="shared" si="10"/>
        <v>4.0370956464137198</v>
      </c>
      <c r="L17" s="3">
        <f t="shared" ref="L17" si="11">L16/L7*100</f>
        <v>3.7091073989915166</v>
      </c>
      <c r="M17" s="3">
        <f t="shared" ref="M17" si="12">M16/M7*100</f>
        <v>3.532135597546191</v>
      </c>
      <c r="N17" s="3">
        <f t="shared" ref="N17" si="13">N16/N7*100</f>
        <v>3.3448533297543057</v>
      </c>
    </row>
    <row r="18" spans="2:14" x14ac:dyDescent="0.25">
      <c r="C18" s="2" t="s">
        <v>22</v>
      </c>
      <c r="D18" s="4">
        <f>D16+D14</f>
        <v>2258.8000000000002</v>
      </c>
      <c r="E18" s="4">
        <f>E16+E14</f>
        <v>2347.1999999999998</v>
      </c>
      <c r="F18" s="4">
        <f t="shared" ref="F18:M18" si="14">F16+F14</f>
        <v>2500.4</v>
      </c>
      <c r="G18" s="4">
        <f t="shared" si="14"/>
        <v>2406</v>
      </c>
      <c r="H18" s="4">
        <f t="shared" si="14"/>
        <v>2665.5</v>
      </c>
      <c r="I18" s="4">
        <f t="shared" si="14"/>
        <v>2804.9</v>
      </c>
      <c r="J18" s="4">
        <f t="shared" si="14"/>
        <v>3146.9</v>
      </c>
      <c r="K18" s="4">
        <f t="shared" si="14"/>
        <v>3184.7</v>
      </c>
      <c r="L18" s="4">
        <f>L16+L14</f>
        <v>3215</v>
      </c>
      <c r="M18" s="4">
        <f t="shared" si="14"/>
        <v>3310</v>
      </c>
      <c r="N18" s="4">
        <f>N16+N14</f>
        <v>3410</v>
      </c>
    </row>
    <row r="19" spans="2:14" x14ac:dyDescent="0.25">
      <c r="C19" s="5" t="s">
        <v>9</v>
      </c>
      <c r="D19" s="3">
        <f>D18/D7*100</f>
        <v>10.88924670015523</v>
      </c>
      <c r="E19" s="3">
        <f>E18/E7*100</f>
        <v>9.64180085441998</v>
      </c>
      <c r="F19" s="3">
        <f t="shared" ref="F19:K19" si="15">F18/F7*100</f>
        <v>9.5554375117035395</v>
      </c>
      <c r="G19" s="3">
        <f t="shared" si="15"/>
        <v>8.9617616603469976</v>
      </c>
      <c r="H19" s="3">
        <f t="shared" si="15"/>
        <v>9.1439254901288134</v>
      </c>
      <c r="I19" s="3">
        <f t="shared" si="15"/>
        <v>8.832772802277395</v>
      </c>
      <c r="J19" s="3">
        <f t="shared" si="15"/>
        <v>9.2478363724525039</v>
      </c>
      <c r="K19" s="3">
        <f t="shared" si="15"/>
        <v>8.3714927107265087</v>
      </c>
      <c r="L19" s="3">
        <f t="shared" ref="L19" si="16">L18/L7*100</f>
        <v>7.9234420516662629</v>
      </c>
      <c r="M19" s="3">
        <f t="shared" ref="M19" si="17">M18/M7*100</f>
        <v>7.5428185986308991</v>
      </c>
      <c r="N19" s="3">
        <f t="shared" ref="N19" si="18">N18/N7*100</f>
        <v>7.1510657394747223</v>
      </c>
    </row>
    <row r="20" spans="2:14" x14ac:dyDescent="0.25">
      <c r="C20" s="2"/>
      <c r="D20" s="3">
        <f>D19+D17</f>
        <v>16.378221506599687</v>
      </c>
      <c r="E20" s="3">
        <f t="shared" ref="E20:N20" si="19">E19+E17</f>
        <v>14.616332566546172</v>
      </c>
      <c r="F20" s="3">
        <f t="shared" si="19"/>
        <v>14.515062692750114</v>
      </c>
      <c r="G20" s="3">
        <f t="shared" si="19"/>
        <v>12.727116964771263</v>
      </c>
      <c r="H20" s="3">
        <f t="shared" si="19"/>
        <v>13.067014287919589</v>
      </c>
      <c r="I20" s="3">
        <f t="shared" si="19"/>
        <v>12.621710816359951</v>
      </c>
      <c r="J20" s="3">
        <f t="shared" si="19"/>
        <v>13.344402486151315</v>
      </c>
      <c r="K20" s="3">
        <f t="shared" si="19"/>
        <v>12.408588357140228</v>
      </c>
      <c r="L20" s="3">
        <f t="shared" si="19"/>
        <v>11.63254945065778</v>
      </c>
      <c r="M20" s="3">
        <f t="shared" si="19"/>
        <v>11.074954196177091</v>
      </c>
      <c r="N20" s="3">
        <f t="shared" si="19"/>
        <v>10.495919069229029</v>
      </c>
    </row>
    <row r="21" spans="2:14" x14ac:dyDescent="0.25"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t="s">
        <v>23</v>
      </c>
      <c r="C22" s="2" t="s">
        <v>18</v>
      </c>
      <c r="D22" s="4">
        <v>6972.3</v>
      </c>
      <c r="E22" s="4">
        <v>7459.2</v>
      </c>
      <c r="F22" s="4">
        <v>7806.8</v>
      </c>
      <c r="G22" s="4">
        <v>8104.2</v>
      </c>
      <c r="H22" s="4">
        <v>9009.7999999999993</v>
      </c>
      <c r="I22" s="4">
        <v>9703.1</v>
      </c>
      <c r="J22" s="4">
        <v>10292.200000000001</v>
      </c>
      <c r="K22" s="4">
        <v>11764.8</v>
      </c>
      <c r="L22" s="4">
        <v>12440.9</v>
      </c>
      <c r="M22" s="4"/>
      <c r="N22" s="4"/>
    </row>
    <row r="23" spans="2:14" x14ac:dyDescent="0.25">
      <c r="C23" s="5" t="s">
        <v>9</v>
      </c>
      <c r="D23" s="3">
        <f>D22/D7*100</f>
        <v>33.612136872450989</v>
      </c>
      <c r="E23" s="3">
        <f>E22/E7*100</f>
        <v>30.640814985211961</v>
      </c>
      <c r="F23" s="3">
        <f t="shared" ref="F23:L23" si="20">F22/F7*100</f>
        <v>29.834182357369698</v>
      </c>
      <c r="G23" s="3">
        <f t="shared" si="20"/>
        <v>30.186163278380775</v>
      </c>
      <c r="H23" s="3">
        <f t="shared" si="20"/>
        <v>30.907874650520572</v>
      </c>
      <c r="I23" s="3">
        <f t="shared" si="20"/>
        <v>30.555555555555557</v>
      </c>
      <c r="J23" s="3">
        <f t="shared" si="20"/>
        <v>30.245823353953305</v>
      </c>
      <c r="K23" s="3">
        <f t="shared" si="20"/>
        <v>30.925656244906975</v>
      </c>
      <c r="L23" s="3">
        <f t="shared" si="20"/>
        <v>30.660886538281435</v>
      </c>
      <c r="M23" s="3"/>
      <c r="N23" s="3"/>
    </row>
    <row r="24" spans="2:14" x14ac:dyDescent="0.25">
      <c r="C24" s="2" t="s">
        <v>19</v>
      </c>
      <c r="D24" s="4">
        <v>5466.4</v>
      </c>
      <c r="E24" s="4">
        <v>5823.8</v>
      </c>
      <c r="F24" s="4">
        <v>6566.3</v>
      </c>
      <c r="G24" s="4">
        <v>6445.6</v>
      </c>
      <c r="H24" s="4">
        <v>7479.4</v>
      </c>
      <c r="I24" s="4">
        <v>8157.9</v>
      </c>
      <c r="J24" s="4">
        <v>8741.7999999999993</v>
      </c>
      <c r="K24" s="4">
        <v>9372</v>
      </c>
      <c r="L24" s="4">
        <v>9720.7999999999993</v>
      </c>
      <c r="M24" s="4"/>
      <c r="N24" s="4"/>
    </row>
    <row r="25" spans="2:14" x14ac:dyDescent="0.25">
      <c r="C25" s="5" t="s">
        <v>9</v>
      </c>
      <c r="D25" s="3">
        <f>D24/D7*100</f>
        <v>26.352478378665019</v>
      </c>
      <c r="E25" s="3">
        <f>E24/E7*100</f>
        <v>23.922937890239897</v>
      </c>
      <c r="F25" s="3">
        <f t="shared" ref="F25:L25" si="21">F24/F7*100</f>
        <v>25.093532767996702</v>
      </c>
      <c r="G25" s="3">
        <f t="shared" si="21"/>
        <v>24.008283856164841</v>
      </c>
      <c r="H25" s="3">
        <f t="shared" si="21"/>
        <v>25.657878938611688</v>
      </c>
      <c r="I25" s="3">
        <f t="shared" si="21"/>
        <v>25.689642141858442</v>
      </c>
      <c r="J25" s="3">
        <f t="shared" si="21"/>
        <v>25.689642505546818</v>
      </c>
      <c r="K25" s="3">
        <f t="shared" si="21"/>
        <v>24.635799191424262</v>
      </c>
      <c r="L25" s="3">
        <f t="shared" si="21"/>
        <v>23.957137012702148</v>
      </c>
      <c r="M25" s="3"/>
      <c r="N25" s="3"/>
    </row>
    <row r="26" spans="2:14" x14ac:dyDescent="0.25">
      <c r="C26" s="2" t="s">
        <v>20</v>
      </c>
      <c r="D26" s="4">
        <v>993.4</v>
      </c>
      <c r="E26" s="4">
        <v>1012.4</v>
      </c>
      <c r="F26" s="4">
        <v>1049.4000000000001</v>
      </c>
      <c r="G26" s="4">
        <v>1187.5</v>
      </c>
      <c r="H26" s="4">
        <v>1296.0999999999999</v>
      </c>
      <c r="I26" s="4">
        <v>1376.7</v>
      </c>
      <c r="J26" s="4">
        <v>1452.2</v>
      </c>
      <c r="K26" s="4">
        <v>1385.3</v>
      </c>
      <c r="L26" s="4">
        <v>1413.6</v>
      </c>
      <c r="M26" s="4"/>
      <c r="N26" s="4"/>
    </row>
    <row r="27" spans="2:14" x14ac:dyDescent="0.25">
      <c r="C27" s="5" t="s">
        <v>9</v>
      </c>
      <c r="D27" s="3">
        <f>D26/D7*100</f>
        <v>4.7889931255242626</v>
      </c>
      <c r="E27" s="3">
        <f>E26/E7*100</f>
        <v>4.1587249424909629</v>
      </c>
      <c r="F27" s="3">
        <f t="shared" ref="F27:L27" si="22">F26/F7*100</f>
        <v>4.0103487941056208</v>
      </c>
      <c r="G27" s="3">
        <f t="shared" si="22"/>
        <v>4.4231471203915458</v>
      </c>
      <c r="H27" s="3">
        <f t="shared" si="22"/>
        <v>4.4462359136206917</v>
      </c>
      <c r="I27" s="3">
        <f t="shared" si="22"/>
        <v>4.3352983410799988</v>
      </c>
      <c r="J27" s="3">
        <f t="shared" si="22"/>
        <v>4.2675992183023057</v>
      </c>
      <c r="K27" s="3">
        <f t="shared" si="22"/>
        <v>3.641482353807088</v>
      </c>
      <c r="L27" s="3">
        <f t="shared" si="22"/>
        <v>3.4838499795444573</v>
      </c>
      <c r="M27" s="3"/>
      <c r="N27" s="3"/>
    </row>
    <row r="28" spans="2:14" x14ac:dyDescent="0.25">
      <c r="C28" s="2" t="s">
        <v>21</v>
      </c>
      <c r="D28" s="4">
        <v>881.5</v>
      </c>
      <c r="E28" s="4">
        <v>989</v>
      </c>
      <c r="F28" s="4">
        <v>1060.9000000000001</v>
      </c>
      <c r="G28" s="4">
        <v>765.8</v>
      </c>
      <c r="H28" s="4">
        <v>875.4</v>
      </c>
      <c r="I28" s="4">
        <v>946.2</v>
      </c>
      <c r="J28" s="4">
        <v>1117.7</v>
      </c>
      <c r="K28" s="4">
        <v>1248.4000000000001</v>
      </c>
      <c r="L28" s="4">
        <v>1201.3</v>
      </c>
      <c r="M28" s="4"/>
      <c r="N28" s="4"/>
    </row>
    <row r="29" spans="2:14" x14ac:dyDescent="0.25">
      <c r="C29" s="5" t="s">
        <v>9</v>
      </c>
      <c r="D29" s="3">
        <f>D28/D7*100</f>
        <v>4.2495444334101444</v>
      </c>
      <c r="E29" s="3">
        <f>E28/E7*100</f>
        <v>4.0626026947091685</v>
      </c>
      <c r="F29" s="3">
        <f t="shared" ref="F29:L29" si="23">F28/F7*100</f>
        <v>4.0542967749825163</v>
      </c>
      <c r="G29" s="3">
        <f t="shared" si="23"/>
        <v>2.8524177387754488</v>
      </c>
      <c r="H29" s="3">
        <f t="shared" si="23"/>
        <v>3.0030359685082586</v>
      </c>
      <c r="I29" s="3">
        <f t="shared" si="23"/>
        <v>2.9796319389336059</v>
      </c>
      <c r="J29" s="3">
        <f t="shared" si="23"/>
        <v>3.284599673802842</v>
      </c>
      <c r="K29" s="3">
        <f t="shared" si="23"/>
        <v>3.2816188338213883</v>
      </c>
      <c r="L29" s="3">
        <f t="shared" si="23"/>
        <v>2.9606317065837269</v>
      </c>
      <c r="M29" s="3"/>
      <c r="N29" s="3"/>
    </row>
    <row r="30" spans="2:14" x14ac:dyDescent="0.25">
      <c r="C30" s="2" t="s">
        <v>22</v>
      </c>
      <c r="D30" s="4">
        <f>D28+D26</f>
        <v>1874.9</v>
      </c>
      <c r="E30" s="4">
        <f>E28+E26</f>
        <v>2001.4</v>
      </c>
      <c r="F30" s="4">
        <f t="shared" ref="F30:K30" si="24">F28+F26</f>
        <v>2110.3000000000002</v>
      </c>
      <c r="G30" s="4">
        <f t="shared" si="24"/>
        <v>1953.3</v>
      </c>
      <c r="H30" s="4">
        <f t="shared" si="24"/>
        <v>2171.5</v>
      </c>
      <c r="I30" s="4">
        <f t="shared" si="24"/>
        <v>2322.9</v>
      </c>
      <c r="J30" s="4">
        <f t="shared" si="24"/>
        <v>2569.9</v>
      </c>
      <c r="K30" s="4">
        <f t="shared" si="24"/>
        <v>2633.7</v>
      </c>
      <c r="L30" s="4">
        <f>L28+L26</f>
        <v>2614.8999999999996</v>
      </c>
      <c r="M30" s="4"/>
      <c r="N30" s="4"/>
    </row>
    <row r="31" spans="2:14" x14ac:dyDescent="0.25">
      <c r="C31" s="5" t="s">
        <v>9</v>
      </c>
      <c r="D31" s="3">
        <f>D30/D7*100</f>
        <v>9.0385375589344079</v>
      </c>
      <c r="E31" s="3">
        <f>E30/E7*100</f>
        <v>8.2213276372001314</v>
      </c>
      <c r="F31" s="3">
        <f t="shared" ref="F31:L31" si="25">F30/F7*100</f>
        <v>8.0646455690881371</v>
      </c>
      <c r="G31" s="3">
        <f t="shared" si="25"/>
        <v>7.2755648591669955</v>
      </c>
      <c r="H31" s="3">
        <f t="shared" si="25"/>
        <v>7.4492718821289508</v>
      </c>
      <c r="I31" s="3">
        <f t="shared" si="25"/>
        <v>7.3149302800136038</v>
      </c>
      <c r="J31" s="3">
        <f t="shared" si="25"/>
        <v>7.5521988921051468</v>
      </c>
      <c r="K31" s="3">
        <f t="shared" si="25"/>
        <v>6.9231011876284763</v>
      </c>
      <c r="L31" s="3">
        <f t="shared" si="25"/>
        <v>6.4444816861281842</v>
      </c>
      <c r="M31" s="3"/>
      <c r="N31" s="3"/>
    </row>
    <row r="32" spans="2:14" x14ac:dyDescent="0.25"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5">
      <c r="B33" t="s">
        <v>28</v>
      </c>
      <c r="C33" s="2" t="s">
        <v>18</v>
      </c>
      <c r="D33" s="4">
        <f>D10-D22</f>
        <v>1404.1999999999998</v>
      </c>
      <c r="E33" s="4">
        <f>E10-E22</f>
        <v>559.70000000000073</v>
      </c>
      <c r="F33" s="4">
        <f t="shared" ref="F33:L33" si="26">F10-F22</f>
        <v>953.19999999999982</v>
      </c>
      <c r="G33" s="4">
        <f t="shared" si="26"/>
        <v>-246.29999999999927</v>
      </c>
      <c r="H33" s="4">
        <f t="shared" si="26"/>
        <v>1111.1000000000004</v>
      </c>
      <c r="I33" s="4">
        <f t="shared" si="26"/>
        <v>1126.2000000000007</v>
      </c>
      <c r="J33" s="4">
        <f t="shared" si="26"/>
        <v>1478.6999999999971</v>
      </c>
      <c r="K33" s="4">
        <f t="shared" si="26"/>
        <v>1393</v>
      </c>
      <c r="L33" s="4">
        <f t="shared" si="26"/>
        <v>1433.1000000000004</v>
      </c>
      <c r="M33" s="4"/>
      <c r="N33" s="4"/>
    </row>
    <row r="34" spans="2:14" x14ac:dyDescent="0.25">
      <c r="C34" s="5" t="s">
        <v>9</v>
      </c>
      <c r="D34" s="3">
        <f>D33/D7*100</f>
        <v>6.7693820685133579</v>
      </c>
      <c r="E34" s="3">
        <f>E33/E7*100</f>
        <v>2.2991291488662533</v>
      </c>
      <c r="F34" s="3">
        <f t="shared" ref="F34:L34" si="27">F33/F7*100</f>
        <v>3.6427143801614985</v>
      </c>
      <c r="G34" s="3">
        <f t="shared" si="27"/>
        <v>-0.91740727221257656</v>
      </c>
      <c r="H34" s="3">
        <f t="shared" si="27"/>
        <v>3.8115984288434173</v>
      </c>
      <c r="I34" s="3">
        <f t="shared" si="27"/>
        <v>3.546461096625479</v>
      </c>
      <c r="J34" s="3">
        <f t="shared" si="27"/>
        <v>4.3454751164465</v>
      </c>
      <c r="K34" s="3">
        <f t="shared" si="27"/>
        <v>3.661723033893939</v>
      </c>
      <c r="L34" s="3">
        <f t="shared" si="27"/>
        <v>3.5319081817240825</v>
      </c>
    </row>
    <row r="35" spans="2:14" x14ac:dyDescent="0.25">
      <c r="C35" s="5"/>
    </row>
    <row r="36" spans="2:14" x14ac:dyDescent="0.25">
      <c r="C36" s="5"/>
    </row>
    <row r="37" spans="2:14" x14ac:dyDescent="0.25">
      <c r="B37" t="s">
        <v>17</v>
      </c>
      <c r="C37" s="2" t="s">
        <v>11</v>
      </c>
      <c r="D37" s="4">
        <v>4867.4858000000004</v>
      </c>
      <c r="E37" s="4">
        <v>6134.7976999999992</v>
      </c>
      <c r="F37">
        <v>6671.0000000000009</v>
      </c>
      <c r="G37">
        <v>6659.2999999999993</v>
      </c>
      <c r="H37">
        <v>7241.5999999999985</v>
      </c>
      <c r="I37">
        <v>8010.8999999999987</v>
      </c>
      <c r="J37" s="4">
        <v>8786.1</v>
      </c>
      <c r="K37">
        <v>9778.9</v>
      </c>
      <c r="L37" s="4">
        <f>L7*25.3%</f>
        <v>10265.6774</v>
      </c>
      <c r="M37" s="4">
        <f>M7*25.5%</f>
        <v>11190.114000000001</v>
      </c>
      <c r="N37" s="4">
        <f>N7*25.4%</f>
        <v>12112.040799999999</v>
      </c>
    </row>
    <row r="38" spans="2:14" x14ac:dyDescent="0.25">
      <c r="C38" s="5" t="s">
        <v>9</v>
      </c>
      <c r="D38" s="3">
        <f t="shared" ref="D38:K38" si="28">D37/D7*100</f>
        <v>23.465226529884202</v>
      </c>
      <c r="E38" s="3">
        <f t="shared" si="28"/>
        <v>25.20045062438383</v>
      </c>
      <c r="F38" s="3">
        <f t="shared" si="28"/>
        <v>25.493650472154183</v>
      </c>
      <c r="G38" s="3">
        <f t="shared" si="28"/>
        <v>24.804264100061825</v>
      </c>
      <c r="H38" s="3">
        <f t="shared" si="28"/>
        <v>24.84211248520608</v>
      </c>
      <c r="I38" s="3">
        <f t="shared" si="28"/>
        <v>25.226731663076745</v>
      </c>
      <c r="J38" s="3">
        <f t="shared" si="28"/>
        <v>25.819827497538828</v>
      </c>
      <c r="K38" s="3">
        <f t="shared" si="28"/>
        <v>25.705400844325517</v>
      </c>
      <c r="L38" s="3">
        <v>25.3</v>
      </c>
      <c r="M38" s="3">
        <v>25.5</v>
      </c>
      <c r="N38" s="3">
        <v>25.4</v>
      </c>
    </row>
    <row r="39" spans="2:14" x14ac:dyDescent="0.25">
      <c r="C39" s="2" t="s">
        <v>2</v>
      </c>
      <c r="D39">
        <v>1202</v>
      </c>
      <c r="E39">
        <v>1551</v>
      </c>
      <c r="F39">
        <v>1764.4</v>
      </c>
      <c r="G39">
        <v>1934.3</v>
      </c>
      <c r="H39">
        <v>1938.7</v>
      </c>
      <c r="I39">
        <v>2223.1999999999998</v>
      </c>
      <c r="J39">
        <v>2414</v>
      </c>
      <c r="K39">
        <v>2918.8</v>
      </c>
    </row>
    <row r="40" spans="2:14" x14ac:dyDescent="0.25">
      <c r="C40" s="5" t="s">
        <v>9</v>
      </c>
      <c r="D40" s="3">
        <f t="shared" ref="D40:K40" si="29">D39/D7*100</f>
        <v>5.7946141905377129</v>
      </c>
      <c r="E40" s="3">
        <f t="shared" si="29"/>
        <v>6.371179756818929</v>
      </c>
      <c r="F40" s="3">
        <f t="shared" si="29"/>
        <v>6.7427667355821965</v>
      </c>
      <c r="G40" s="3">
        <f t="shared" si="29"/>
        <v>7.2047945052407307</v>
      </c>
      <c r="H40" s="3">
        <f t="shared" si="29"/>
        <v>6.6506577931767898</v>
      </c>
      <c r="I40" s="3">
        <f t="shared" si="29"/>
        <v>7.0009699076698277</v>
      </c>
      <c r="J40" s="3">
        <f t="shared" si="29"/>
        <v>7.0940535139662337</v>
      </c>
      <c r="K40" s="3">
        <f t="shared" si="29"/>
        <v>7.6725320827922685</v>
      </c>
      <c r="L40" s="3"/>
      <c r="M40" s="3"/>
      <c r="N40" s="3"/>
    </row>
    <row r="41" spans="2:14" x14ac:dyDescent="0.25">
      <c r="C41" s="2" t="s">
        <v>3</v>
      </c>
      <c r="D41">
        <v>575.9</v>
      </c>
      <c r="E41">
        <v>832.2</v>
      </c>
      <c r="F41">
        <v>850.9</v>
      </c>
      <c r="G41">
        <v>806.5</v>
      </c>
      <c r="H41">
        <v>828.8</v>
      </c>
      <c r="I41">
        <v>1025.2</v>
      </c>
      <c r="J41">
        <v>1055.9000000000001</v>
      </c>
      <c r="K41">
        <v>756.5</v>
      </c>
    </row>
    <row r="42" spans="2:14" x14ac:dyDescent="0.25">
      <c r="C42" s="5" t="s">
        <v>9</v>
      </c>
      <c r="D42" s="3">
        <f t="shared" ref="D42:K42" si="30">D41/D7*100</f>
        <v>2.7763047523549655</v>
      </c>
      <c r="E42" s="3">
        <f t="shared" si="30"/>
        <v>3.4185014788038122</v>
      </c>
      <c r="F42" s="3">
        <f t="shared" si="30"/>
        <v>3.2517684285348505</v>
      </c>
      <c r="G42" s="3">
        <f t="shared" si="30"/>
        <v>3.0040152863964482</v>
      </c>
      <c r="H42" s="3">
        <f t="shared" si="30"/>
        <v>2.843175931802199</v>
      </c>
      <c r="I42" s="3">
        <f t="shared" si="30"/>
        <v>3.2284069581428163</v>
      </c>
      <c r="J42" s="3">
        <f t="shared" si="30"/>
        <v>3.1029872019042863</v>
      </c>
      <c r="K42" s="3">
        <f t="shared" si="30"/>
        <v>1.9885811020393145</v>
      </c>
      <c r="L42" s="3"/>
      <c r="M42" s="3"/>
      <c r="N42" s="3"/>
    </row>
    <row r="43" spans="2:14" x14ac:dyDescent="0.25">
      <c r="C43" s="2" t="s">
        <v>4</v>
      </c>
      <c r="D43">
        <v>191.7</v>
      </c>
      <c r="E43">
        <v>220.3</v>
      </c>
      <c r="F43">
        <v>229.9</v>
      </c>
      <c r="G43">
        <v>230.9</v>
      </c>
      <c r="H43">
        <v>245.8</v>
      </c>
      <c r="I43">
        <v>290.39999999999998</v>
      </c>
      <c r="J43">
        <v>363.4</v>
      </c>
      <c r="K43">
        <v>394.7</v>
      </c>
    </row>
    <row r="44" spans="2:14" x14ac:dyDescent="0.25">
      <c r="C44" s="5" t="s">
        <v>9</v>
      </c>
      <c r="D44" s="3">
        <f t="shared" ref="D44:K44" si="31">D43/D7*100</f>
        <v>0.92414936799174663</v>
      </c>
      <c r="E44" s="3">
        <f t="shared" si="31"/>
        <v>0.90494577719355906</v>
      </c>
      <c r="F44" s="3">
        <f t="shared" si="31"/>
        <v>0.87857746118246827</v>
      </c>
      <c r="G44" s="3">
        <f t="shared" si="31"/>
        <v>0.8600460379776067</v>
      </c>
      <c r="H44" s="3">
        <f t="shared" si="31"/>
        <v>0.84321023653110583</v>
      </c>
      <c r="I44" s="3">
        <f t="shared" si="31"/>
        <v>0.91448437440955299</v>
      </c>
      <c r="J44" s="3">
        <f t="shared" si="31"/>
        <v>1.0679283541737072</v>
      </c>
      <c r="K44" s="3">
        <f t="shared" si="31"/>
        <v>1.0375320039324751</v>
      </c>
      <c r="L44" s="3"/>
      <c r="M44" s="3"/>
      <c r="N44" s="3"/>
    </row>
    <row r="45" spans="2:14" x14ac:dyDescent="0.25">
      <c r="C45" s="2" t="s">
        <v>5</v>
      </c>
      <c r="D45">
        <v>2203</v>
      </c>
      <c r="E45">
        <v>2784.3</v>
      </c>
      <c r="F45">
        <v>3040.3</v>
      </c>
      <c r="G45">
        <v>2847.8</v>
      </c>
      <c r="H45">
        <v>3298.5</v>
      </c>
      <c r="I45">
        <v>3505.4</v>
      </c>
      <c r="J45">
        <v>3286.3</v>
      </c>
      <c r="K45">
        <v>4122.6000000000004</v>
      </c>
    </row>
    <row r="46" spans="2:14" x14ac:dyDescent="0.25">
      <c r="C46" s="5" t="s">
        <v>9</v>
      </c>
      <c r="D46" s="3">
        <f t="shared" ref="D46:K46" si="32">D45/D7*100</f>
        <v>10.620245475669368</v>
      </c>
      <c r="E46" s="3">
        <f t="shared" si="32"/>
        <v>11.437315149523497</v>
      </c>
      <c r="F46" s="3">
        <f t="shared" si="32"/>
        <v>11.618699674784942</v>
      </c>
      <c r="G46" s="3">
        <f t="shared" si="32"/>
        <v>10.607358626906144</v>
      </c>
      <c r="H46" s="3">
        <f t="shared" si="32"/>
        <v>11.315414829934307</v>
      </c>
      <c r="I46" s="3">
        <f t="shared" si="32"/>
        <v>11.038682940961595</v>
      </c>
      <c r="J46" s="3">
        <f t="shared" si="32"/>
        <v>9.6574929838223849</v>
      </c>
      <c r="K46" s="3">
        <f t="shared" si="32"/>
        <v>10.836912691695014</v>
      </c>
      <c r="L46" s="3"/>
      <c r="M46" s="3"/>
      <c r="N46" s="3"/>
    </row>
    <row r="47" spans="2:14" x14ac:dyDescent="0.25">
      <c r="C47" s="2" t="s">
        <v>1</v>
      </c>
      <c r="D47">
        <v>560.79999999999995</v>
      </c>
      <c r="E47">
        <v>615.1</v>
      </c>
      <c r="F47">
        <v>659.6</v>
      </c>
      <c r="G47">
        <v>722.1</v>
      </c>
      <c r="H47">
        <v>810.2</v>
      </c>
      <c r="I47">
        <v>870.7</v>
      </c>
      <c r="J47">
        <v>1069.5999999999999</v>
      </c>
      <c r="K47">
        <v>1450.9</v>
      </c>
    </row>
    <row r="48" spans="2:14" x14ac:dyDescent="0.25">
      <c r="C48" s="5" t="s">
        <v>9</v>
      </c>
      <c r="D48" s="3">
        <f t="shared" ref="D48:K48" si="33">D47/D7*100</f>
        <v>2.703510514187645</v>
      </c>
      <c r="E48" s="3">
        <f t="shared" si="33"/>
        <v>2.5267006243838317</v>
      </c>
      <c r="F48" s="3">
        <f t="shared" si="33"/>
        <v>2.520703320556573</v>
      </c>
      <c r="G48" s="3">
        <f t="shared" si="33"/>
        <v>2.6896459247450406</v>
      </c>
      <c r="H48" s="3">
        <f t="shared" si="33"/>
        <v>2.7793691360354025</v>
      </c>
      <c r="I48" s="3">
        <f t="shared" si="33"/>
        <v>2.7418785977906261</v>
      </c>
      <c r="J48" s="3">
        <f t="shared" si="33"/>
        <v>3.1432475718882698</v>
      </c>
      <c r="K48" s="3">
        <f t="shared" si="33"/>
        <v>3.8139224335080519</v>
      </c>
      <c r="L48" s="3"/>
      <c r="M48" s="3"/>
      <c r="N48" s="3"/>
    </row>
    <row r="49" spans="3:14" x14ac:dyDescent="0.25">
      <c r="C49" s="2" t="s">
        <v>6</v>
      </c>
      <c r="D49">
        <v>70.3</v>
      </c>
      <c r="E49">
        <v>93.2</v>
      </c>
      <c r="F49">
        <v>90</v>
      </c>
      <c r="G49">
        <v>89.3</v>
      </c>
      <c r="H49">
        <v>94.8</v>
      </c>
      <c r="I49">
        <v>69.2</v>
      </c>
      <c r="J49">
        <v>70</v>
      </c>
      <c r="K49">
        <v>71.599999999999994</v>
      </c>
    </row>
    <row r="50" spans="3:14" x14ac:dyDescent="0.25">
      <c r="C50" s="1"/>
      <c r="D50" s="3">
        <f t="shared" ref="D50:K50" si="34">D49/D7*100</f>
        <v>0.33890297636838701</v>
      </c>
      <c r="E50" s="3">
        <f t="shared" si="34"/>
        <v>0.38284587578047979</v>
      </c>
      <c r="F50" s="3">
        <f t="shared" si="34"/>
        <v>0.34394071990614244</v>
      </c>
      <c r="G50" s="3">
        <f t="shared" si="34"/>
        <v>0.33262066345344427</v>
      </c>
      <c r="H50" s="3">
        <f t="shared" si="34"/>
        <v>0.32520883003722062</v>
      </c>
      <c r="I50" s="3">
        <f t="shared" si="34"/>
        <v>0.21791432062376401</v>
      </c>
      <c r="J50" s="3">
        <f t="shared" si="34"/>
        <v>0.2057099196261957</v>
      </c>
      <c r="K50" s="3">
        <f t="shared" si="34"/>
        <v>0.18821203821019816</v>
      </c>
      <c r="L50" s="3"/>
      <c r="M50" s="3"/>
      <c r="N50" s="3"/>
    </row>
  </sheetData>
  <mergeCells count="4">
    <mergeCell ref="C5:K5"/>
    <mergeCell ref="B2:H2"/>
    <mergeCell ref="B3:H3"/>
    <mergeCell ref="B4:H4"/>
  </mergeCell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" sqref="M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O26"/>
  <sheetViews>
    <sheetView tabSelected="1" topLeftCell="A3" workbookViewId="0">
      <selection activeCell="O11" sqref="O11"/>
    </sheetView>
  </sheetViews>
  <sheetFormatPr defaultRowHeight="15" x14ac:dyDescent="0.25"/>
  <cols>
    <col min="2" max="2" width="41.140625" style="10" customWidth="1"/>
  </cols>
  <sheetData>
    <row r="2" spans="2:15" x14ac:dyDescent="0.25">
      <c r="J2" s="17" t="s">
        <v>24</v>
      </c>
      <c r="K2" s="17"/>
    </row>
    <row r="5" spans="2:15" x14ac:dyDescent="0.25"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>
        <v>2012</v>
      </c>
      <c r="I5" s="6">
        <v>2013</v>
      </c>
      <c r="J5" s="6">
        <v>2014</v>
      </c>
      <c r="K5" s="6">
        <v>2015</v>
      </c>
      <c r="L5" s="6">
        <v>2016</v>
      </c>
      <c r="M5" s="6">
        <v>2017</v>
      </c>
    </row>
    <row r="6" spans="2:15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2:15" x14ac:dyDescent="0.25">
      <c r="B7" s="12" t="s">
        <v>41</v>
      </c>
      <c r="C7" s="4">
        <v>3847.6</v>
      </c>
      <c r="D7" s="4">
        <v>3829</v>
      </c>
      <c r="E7" s="4">
        <v>3799.8</v>
      </c>
      <c r="F7" s="4">
        <v>3773.6</v>
      </c>
      <c r="G7" s="4">
        <v>3739.3</v>
      </c>
      <c r="H7" s="4">
        <v>3718.4</v>
      </c>
      <c r="I7" s="4">
        <v>3716.9</v>
      </c>
      <c r="J7" s="4">
        <v>3721.9</v>
      </c>
      <c r="K7" s="4">
        <v>3728.6</v>
      </c>
      <c r="L7" s="4">
        <v>3726.4</v>
      </c>
      <c r="M7" s="4">
        <v>3729.6</v>
      </c>
    </row>
    <row r="8" spans="2:15" x14ac:dyDescent="0.25">
      <c r="B8" s="10" t="s">
        <v>42</v>
      </c>
      <c r="C8" s="4">
        <v>1908.7</v>
      </c>
      <c r="D8" s="4">
        <v>1944.7</v>
      </c>
      <c r="E8" s="4">
        <v>1971.8</v>
      </c>
      <c r="F8" s="4">
        <v>1970.9</v>
      </c>
      <c r="G8" s="4">
        <v>1988.2</v>
      </c>
      <c r="H8" s="4">
        <v>2004.5</v>
      </c>
      <c r="I8" s="4">
        <v>1978.6</v>
      </c>
      <c r="J8" s="4">
        <v>1984.6</v>
      </c>
      <c r="K8" s="4">
        <v>2018</v>
      </c>
      <c r="L8" s="4">
        <v>1996.2</v>
      </c>
      <c r="M8" s="4">
        <v>1983.1</v>
      </c>
      <c r="O8" s="4">
        <f>M8-L8</f>
        <v>-13.100000000000136</v>
      </c>
    </row>
    <row r="9" spans="2:15" x14ac:dyDescent="0.25">
      <c r="B9" s="11" t="s">
        <v>43</v>
      </c>
      <c r="C9" s="3">
        <f>C8/C7*100</f>
        <v>49.607547562116643</v>
      </c>
      <c r="D9" s="3">
        <f t="shared" ref="D9:M9" si="0">D8/D7*100</f>
        <v>50.788717680856621</v>
      </c>
      <c r="E9" s="3">
        <f t="shared" si="0"/>
        <v>51.892204852886991</v>
      </c>
      <c r="F9" s="3">
        <f t="shared" si="0"/>
        <v>52.228641085435655</v>
      </c>
      <c r="G9" s="3">
        <f t="shared" si="0"/>
        <v>53.170379482790899</v>
      </c>
      <c r="H9" s="3">
        <f t="shared" si="0"/>
        <v>53.907594664371771</v>
      </c>
      <c r="I9" s="3">
        <f t="shared" si="0"/>
        <v>53.232532486749705</v>
      </c>
      <c r="J9" s="3">
        <f t="shared" si="0"/>
        <v>53.322227894355038</v>
      </c>
      <c r="K9" s="3">
        <f t="shared" si="0"/>
        <v>54.122190634554521</v>
      </c>
      <c r="L9" s="3">
        <f t="shared" si="0"/>
        <v>53.569128381279519</v>
      </c>
      <c r="M9" s="3">
        <f t="shared" si="0"/>
        <v>53.171921921921914</v>
      </c>
    </row>
    <row r="10" spans="2:15" x14ac:dyDescent="0.2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5" x14ac:dyDescent="0.25">
      <c r="B11" s="12" t="s">
        <v>25</v>
      </c>
      <c r="C11" s="4">
        <v>1577.3135983989532</v>
      </c>
      <c r="D11" s="4">
        <v>1597.2576394798134</v>
      </c>
      <c r="E11" s="4">
        <v>1610.994593962286</v>
      </c>
      <c r="F11" s="4">
        <v>1627.8489466028386</v>
      </c>
      <c r="G11" s="4">
        <v>1643.4657194651841</v>
      </c>
      <c r="H11" s="4">
        <v>1659.4250410572506</v>
      </c>
      <c r="I11" s="4">
        <v>1643.4016748009722</v>
      </c>
      <c r="J11" s="4">
        <v>1694.4117980531541</v>
      </c>
      <c r="K11" s="4">
        <v>1733.8060670836444</v>
      </c>
      <c r="L11" s="4">
        <v>1717.2859887201414</v>
      </c>
      <c r="M11" s="4">
        <v>1706.6407287206928</v>
      </c>
    </row>
    <row r="13" spans="2:15" x14ac:dyDescent="0.25">
      <c r="B13" s="10" t="s">
        <v>26</v>
      </c>
      <c r="C13" s="4">
        <v>321.26130502764698</v>
      </c>
      <c r="D13" s="4">
        <v>295.43827049386431</v>
      </c>
      <c r="E13" s="4">
        <v>310.45179220333398</v>
      </c>
      <c r="F13" s="4">
        <v>302.39562781398763</v>
      </c>
      <c r="G13" s="4">
        <v>280.61012776061608</v>
      </c>
      <c r="H13" s="4">
        <v>286.97564638041337</v>
      </c>
      <c r="I13" s="4">
        <v>252.06397631295866</v>
      </c>
      <c r="J13" s="4">
        <v>258.84231588474444</v>
      </c>
      <c r="K13" s="4">
        <v>286.5649639508481</v>
      </c>
      <c r="L13" s="4">
        <v>271.90378139573613</v>
      </c>
      <c r="M13" s="4">
        <v>283.8084619960029</v>
      </c>
      <c r="O13" s="4">
        <f>M13-L13</f>
        <v>11.904680600266772</v>
      </c>
    </row>
    <row r="14" spans="2:15" x14ac:dyDescent="0.25">
      <c r="B14" s="10" t="s">
        <v>27</v>
      </c>
      <c r="C14" s="4">
        <v>1256.0522933713057</v>
      </c>
      <c r="D14" s="4">
        <v>1301.819368985949</v>
      </c>
      <c r="E14" s="4">
        <v>1300.542801758952</v>
      </c>
      <c r="F14" s="4">
        <v>1325.453318788851</v>
      </c>
      <c r="G14" s="4">
        <v>1362.855591704568</v>
      </c>
      <c r="H14" s="4">
        <v>1372.4493946768373</v>
      </c>
      <c r="I14" s="4">
        <v>1391.3376984880135</v>
      </c>
      <c r="J14" s="4">
        <v>1435.5694821684096</v>
      </c>
      <c r="K14" s="4">
        <v>1447.2411031327963</v>
      </c>
      <c r="L14" s="4">
        <v>1445.3822073244053</v>
      </c>
      <c r="M14" s="4">
        <v>1422.8322667246821</v>
      </c>
      <c r="O14" s="4">
        <f>M14-L14</f>
        <v>-22.549940599723186</v>
      </c>
    </row>
    <row r="15" spans="2:15" x14ac:dyDescent="0.25">
      <c r="C15" s="3">
        <f>C13/C8*100</f>
        <v>16.831419554023523</v>
      </c>
      <c r="D15" s="3">
        <f t="shared" ref="D15:M15" si="1">D13/D8*100</f>
        <v>15.191971537710922</v>
      </c>
      <c r="E15" s="3">
        <f t="shared" si="1"/>
        <v>15.744588305271021</v>
      </c>
      <c r="F15" s="3">
        <f t="shared" si="1"/>
        <v>15.343022366126521</v>
      </c>
      <c r="G15" s="3">
        <f t="shared" si="1"/>
        <v>14.113777676321099</v>
      </c>
      <c r="H15" s="3">
        <f t="shared" si="1"/>
        <v>14.31657003643868</v>
      </c>
      <c r="I15" s="3">
        <f t="shared" si="1"/>
        <v>12.739511589657265</v>
      </c>
      <c r="J15" s="3">
        <f t="shared" si="1"/>
        <v>13.042543378249746</v>
      </c>
      <c r="K15" s="3">
        <f t="shared" si="1"/>
        <v>14.200444199744702</v>
      </c>
      <c r="L15" s="3">
        <f t="shared" si="1"/>
        <v>13.621069101078856</v>
      </c>
      <c r="M15" s="3">
        <f t="shared" si="1"/>
        <v>14.311354041450402</v>
      </c>
    </row>
    <row r="16" spans="2:15" x14ac:dyDescent="0.25">
      <c r="C16" s="3">
        <f>C14/C8*100</f>
        <v>65.806690070273248</v>
      </c>
      <c r="D16" s="3">
        <f t="shared" ref="D16:M16" si="2">D14/D8*100</f>
        <v>66.941912325086079</v>
      </c>
      <c r="E16" s="3">
        <f t="shared" si="2"/>
        <v>65.957135701336441</v>
      </c>
      <c r="F16" s="3">
        <f t="shared" si="2"/>
        <v>67.251170469777804</v>
      </c>
      <c r="G16" s="3">
        <f t="shared" si="2"/>
        <v>68.547208113095664</v>
      </c>
      <c r="H16" s="3">
        <f t="shared" si="2"/>
        <v>68.468415798295695</v>
      </c>
      <c r="I16" s="3">
        <f t="shared" si="2"/>
        <v>70.319301449914775</v>
      </c>
      <c r="J16" s="3">
        <f t="shared" si="2"/>
        <v>72.335457128308462</v>
      </c>
      <c r="K16" s="3">
        <f t="shared" si="2"/>
        <v>71.716605705292181</v>
      </c>
      <c r="L16" s="3">
        <f t="shared" si="2"/>
        <v>72.406683064041943</v>
      </c>
      <c r="M16" s="3">
        <f t="shared" si="2"/>
        <v>71.747882947137427</v>
      </c>
    </row>
    <row r="18" spans="2:13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x14ac:dyDescent="0.25">
      <c r="B19" s="10" t="s">
        <v>29</v>
      </c>
      <c r="C19" s="3">
        <f>C13/C14*100</f>
        <v>25.577064483944849</v>
      </c>
      <c r="D19" s="3">
        <f>D13/D14*100</f>
        <v>22.694259859107461</v>
      </c>
      <c r="E19" s="3">
        <f t="shared" ref="E19:M19" si="3">E13/E14*100</f>
        <v>23.870940024692427</v>
      </c>
      <c r="F19" s="3">
        <f t="shared" si="3"/>
        <v>22.814506065766636</v>
      </c>
      <c r="G19" s="3">
        <f t="shared" si="3"/>
        <v>20.589865094191513</v>
      </c>
      <c r="H19" s="3">
        <f t="shared" si="3"/>
        <v>20.909743375127203</v>
      </c>
      <c r="I19" s="3">
        <f t="shared" si="3"/>
        <v>18.116664026776544</v>
      </c>
      <c r="J19" s="3">
        <f t="shared" si="3"/>
        <v>18.030636559211775</v>
      </c>
      <c r="K19" s="3">
        <f t="shared" si="3"/>
        <v>19.800775650341198</v>
      </c>
      <c r="L19" s="3">
        <f t="shared" si="3"/>
        <v>18.811894875824311</v>
      </c>
      <c r="M19" s="3">
        <f t="shared" si="3"/>
        <v>19.946726584246054</v>
      </c>
    </row>
    <row r="20" spans="2:13" x14ac:dyDescent="0.25">
      <c r="B20" s="10" t="s">
        <v>30</v>
      </c>
      <c r="C20" s="3">
        <f>C13/C11*100</f>
        <v>20.367624127107138</v>
      </c>
      <c r="D20" s="3">
        <f t="shared" ref="D20:M20" si="4">D13/D11*100</f>
        <v>18.496594612631252</v>
      </c>
      <c r="E20" s="3">
        <f t="shared" si="4"/>
        <v>19.270815269452218</v>
      </c>
      <c r="F20" s="3">
        <f t="shared" si="4"/>
        <v>18.576393617175459</v>
      </c>
      <c r="G20" s="3">
        <f t="shared" si="4"/>
        <v>17.074291507092227</v>
      </c>
      <c r="H20" s="3">
        <f t="shared" si="4"/>
        <v>17.293679393772184</v>
      </c>
      <c r="I20" s="3">
        <f t="shared" si="4"/>
        <v>15.337940819823338</v>
      </c>
      <c r="J20" s="3">
        <f t="shared" si="4"/>
        <v>15.276234276823919</v>
      </c>
      <c r="K20" s="3">
        <f t="shared" si="4"/>
        <v>16.528086352406522</v>
      </c>
      <c r="L20" s="3">
        <f t="shared" si="4"/>
        <v>15.833343029740815</v>
      </c>
      <c r="M20" s="3">
        <f t="shared" si="4"/>
        <v>16.629654807825155</v>
      </c>
    </row>
    <row r="21" spans="2:13" x14ac:dyDescent="0.25">
      <c r="B21" s="10" t="s">
        <v>31</v>
      </c>
      <c r="C21" s="3">
        <f>C13/C7*100</f>
        <v>8.3496544606416201</v>
      </c>
      <c r="D21" s="3">
        <f>D13/D7*100</f>
        <v>7.7158075344440924</v>
      </c>
      <c r="E21" s="3">
        <f t="shared" ref="E21:M21" si="5">E13/E7*100</f>
        <v>8.170214016614926</v>
      </c>
      <c r="F21" s="3">
        <f t="shared" si="5"/>
        <v>8.0134520832623384</v>
      </c>
      <c r="G21" s="3">
        <f t="shared" si="5"/>
        <v>7.5043491498573545</v>
      </c>
      <c r="H21" s="3">
        <f t="shared" si="5"/>
        <v>7.7177185450842662</v>
      </c>
      <c r="I21" s="3">
        <f t="shared" si="5"/>
        <v>6.7815646456175482</v>
      </c>
      <c r="J21" s="3">
        <f t="shared" si="5"/>
        <v>6.9545747033704401</v>
      </c>
      <c r="K21" s="3">
        <f t="shared" si="5"/>
        <v>7.6855914807393688</v>
      </c>
      <c r="L21" s="3">
        <f t="shared" si="5"/>
        <v>7.2966879936597282</v>
      </c>
      <c r="M21" s="3">
        <f t="shared" si="5"/>
        <v>7.6096219968898247</v>
      </c>
    </row>
    <row r="24" spans="2:13" x14ac:dyDescent="0.25">
      <c r="D24" s="6">
        <v>2008</v>
      </c>
      <c r="E24" s="6">
        <v>2009</v>
      </c>
      <c r="F24" s="6">
        <v>2010</v>
      </c>
      <c r="G24" s="6">
        <v>2011</v>
      </c>
      <c r="H24" s="6">
        <v>2012</v>
      </c>
      <c r="I24" s="6">
        <v>2013</v>
      </c>
      <c r="J24" s="6">
        <v>2014</v>
      </c>
      <c r="K24" s="6">
        <v>2015</v>
      </c>
      <c r="L24" s="6">
        <v>2016</v>
      </c>
      <c r="M24" s="6">
        <v>2017</v>
      </c>
    </row>
    <row r="25" spans="2:13" x14ac:dyDescent="0.25">
      <c r="B25" s="10" t="s">
        <v>26</v>
      </c>
      <c r="D25" s="4">
        <f>(D13-C13)/C13*100</f>
        <v>-8.0380158237732378</v>
      </c>
      <c r="E25" s="4">
        <f t="shared" ref="E25:M25" si="6">(E13-D13)/D13*100</f>
        <v>5.0817795827103156</v>
      </c>
      <c r="F25" s="4">
        <f t="shared" si="6"/>
        <v>-2.5949807962679992</v>
      </c>
      <c r="G25" s="4">
        <f t="shared" si="6"/>
        <v>-7.2043039149932566</v>
      </c>
      <c r="H25" s="4">
        <f t="shared" si="6"/>
        <v>2.2684564775322742</v>
      </c>
      <c r="I25" s="4">
        <f t="shared" si="6"/>
        <v>-12.165377274270858</v>
      </c>
      <c r="J25" s="4">
        <f t="shared" si="6"/>
        <v>2.6891345883435158</v>
      </c>
      <c r="K25" s="4">
        <f t="shared" si="6"/>
        <v>10.71024572290097</v>
      </c>
      <c r="L25" s="4">
        <f t="shared" si="6"/>
        <v>-5.1161811105514854</v>
      </c>
      <c r="M25" s="4">
        <f t="shared" si="6"/>
        <v>4.3782695993257921</v>
      </c>
    </row>
    <row r="26" spans="2:13" x14ac:dyDescent="0.25">
      <c r="B26" s="10" t="s">
        <v>27</v>
      </c>
      <c r="D26" s="4">
        <f>(D14-C14)/C14*100</f>
        <v>3.6437237411351924</v>
      </c>
      <c r="E26" s="4">
        <f t="shared" ref="E26:M26" si="7">(E14-D14)/D14*100</f>
        <v>-9.8060242258602423E-2</v>
      </c>
      <c r="F26" s="4">
        <f t="shared" si="7"/>
        <v>1.9153938644855151</v>
      </c>
      <c r="G26" s="4">
        <f t="shared" si="7"/>
        <v>2.8218476188881425</v>
      </c>
      <c r="H26" s="4">
        <f t="shared" si="7"/>
        <v>0.70394860839731199</v>
      </c>
      <c r="I26" s="4">
        <f t="shared" si="7"/>
        <v>1.3762477424986403</v>
      </c>
      <c r="J26" s="4">
        <f t="shared" si="7"/>
        <v>3.1790832468971</v>
      </c>
      <c r="K26" s="4">
        <f t="shared" si="7"/>
        <v>0.81303072469587556</v>
      </c>
      <c r="L26" s="4">
        <f t="shared" si="7"/>
        <v>-0.12844409990616862</v>
      </c>
      <c r="M26" s="4">
        <f t="shared" si="7"/>
        <v>-1.5601368610636301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N9"/>
  <sheetViews>
    <sheetView workbookViewId="0">
      <selection activeCell="D5" sqref="D5:N9"/>
    </sheetView>
  </sheetViews>
  <sheetFormatPr defaultRowHeight="15" x14ac:dyDescent="0.25"/>
  <cols>
    <col min="4" max="4" width="47.7109375" customWidth="1"/>
  </cols>
  <sheetData>
    <row r="5" spans="4:14" x14ac:dyDescent="0.25">
      <c r="E5" s="14">
        <v>2008</v>
      </c>
      <c r="F5" s="14">
        <v>2009</v>
      </c>
      <c r="G5" s="14">
        <v>2010</v>
      </c>
      <c r="H5" s="14">
        <v>2011</v>
      </c>
      <c r="I5" s="14">
        <v>2012</v>
      </c>
      <c r="J5" s="14">
        <v>2013</v>
      </c>
      <c r="K5" s="14">
        <v>2014</v>
      </c>
      <c r="L5" s="14">
        <v>2015</v>
      </c>
      <c r="M5" s="14">
        <v>2016</v>
      </c>
      <c r="N5" s="14">
        <v>2017</v>
      </c>
    </row>
    <row r="6" spans="4:14" x14ac:dyDescent="0.25">
      <c r="D6" s="13" t="s">
        <v>44</v>
      </c>
      <c r="E6">
        <v>3829</v>
      </c>
      <c r="F6">
        <v>3799.8</v>
      </c>
      <c r="G6">
        <v>3773.6</v>
      </c>
      <c r="H6">
        <v>3739.3</v>
      </c>
      <c r="I6">
        <v>3718.4</v>
      </c>
      <c r="J6">
        <v>3716.9</v>
      </c>
      <c r="K6">
        <v>3721.9</v>
      </c>
      <c r="L6">
        <v>3728.6</v>
      </c>
      <c r="M6">
        <v>3726.4</v>
      </c>
      <c r="N6">
        <v>3729.6</v>
      </c>
    </row>
    <row r="7" spans="4:14" x14ac:dyDescent="0.25">
      <c r="D7" s="13" t="s">
        <v>46</v>
      </c>
      <c r="E7">
        <v>1944.7</v>
      </c>
      <c r="F7">
        <v>1971.8</v>
      </c>
      <c r="G7">
        <v>1970.9</v>
      </c>
      <c r="H7">
        <v>1988.2</v>
      </c>
      <c r="I7">
        <v>2004.5</v>
      </c>
      <c r="J7">
        <v>1978.6</v>
      </c>
      <c r="K7">
        <v>1984.6</v>
      </c>
      <c r="L7">
        <v>2018</v>
      </c>
      <c r="M7">
        <v>1996.2</v>
      </c>
      <c r="N7">
        <v>1983.1</v>
      </c>
    </row>
    <row r="8" spans="4:14" x14ac:dyDescent="0.25">
      <c r="D8" s="13" t="s">
        <v>45</v>
      </c>
      <c r="E8">
        <v>61.6</v>
      </c>
      <c r="F8">
        <v>62.7</v>
      </c>
      <c r="G8">
        <v>63.3</v>
      </c>
      <c r="H8">
        <v>64.400000000000006</v>
      </c>
      <c r="I8">
        <v>65.599999999999994</v>
      </c>
      <c r="J8">
        <v>65.2</v>
      </c>
      <c r="K8">
        <v>65.5</v>
      </c>
      <c r="L8">
        <v>66.8</v>
      </c>
      <c r="M8">
        <v>66.3</v>
      </c>
      <c r="N8">
        <v>65.8</v>
      </c>
    </row>
    <row r="9" spans="4:14" x14ac:dyDescent="0.25">
      <c r="D9" s="13" t="s">
        <v>47</v>
      </c>
      <c r="E9">
        <v>17.899999999999999</v>
      </c>
      <c r="F9">
        <v>18.3</v>
      </c>
      <c r="G9">
        <v>17.399999999999999</v>
      </c>
      <c r="H9">
        <v>17.3</v>
      </c>
      <c r="I9">
        <v>17.2</v>
      </c>
      <c r="J9">
        <v>16.899999999999999</v>
      </c>
      <c r="K9">
        <v>14.6</v>
      </c>
      <c r="L9">
        <v>14.1</v>
      </c>
      <c r="M9">
        <v>14</v>
      </c>
      <c r="N9">
        <v>13.9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workbookViewId="0">
      <selection activeCell="L11" sqref="L11"/>
    </sheetView>
  </sheetViews>
  <sheetFormatPr defaultRowHeight="15" x14ac:dyDescent="0.25"/>
  <cols>
    <col min="2" max="2" width="50.28515625" customWidth="1"/>
  </cols>
  <sheetData>
    <row r="2" spans="2:13" x14ac:dyDescent="0.25"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 t="s">
        <v>8</v>
      </c>
      <c r="I2" s="2" t="s">
        <v>10</v>
      </c>
      <c r="J2" s="2" t="s">
        <v>13</v>
      </c>
      <c r="K2" s="2" t="s">
        <v>14</v>
      </c>
    </row>
    <row r="3" spans="2:13" x14ac:dyDescent="0.25">
      <c r="B3" s="8" t="s">
        <v>38</v>
      </c>
      <c r="C3">
        <v>26167.3</v>
      </c>
      <c r="D3">
        <v>26847.4</v>
      </c>
      <c r="E3">
        <v>29150.5</v>
      </c>
      <c r="F3">
        <v>31755.599999999999</v>
      </c>
      <c r="G3">
        <v>34028.5</v>
      </c>
      <c r="H3">
        <v>38042.199999999997</v>
      </c>
      <c r="I3">
        <v>40575.800000000003</v>
      </c>
      <c r="J3">
        <v>43882.8</v>
      </c>
      <c r="K3">
        <v>47685.2</v>
      </c>
      <c r="M3">
        <f>J3-I3</f>
        <v>3307</v>
      </c>
    </row>
    <row r="4" spans="2:13" x14ac:dyDescent="0.25">
      <c r="B4" s="8" t="s">
        <v>39</v>
      </c>
      <c r="C4" s="4">
        <v>1202.6000000000001</v>
      </c>
      <c r="D4" s="4">
        <v>1395.1</v>
      </c>
      <c r="E4" s="4">
        <v>1521.9</v>
      </c>
      <c r="F4" s="4">
        <v>1601.7</v>
      </c>
      <c r="G4" s="4">
        <v>1752.9</v>
      </c>
      <c r="H4" s="4">
        <v>1648.9</v>
      </c>
      <c r="I4" s="4">
        <v>1710</v>
      </c>
      <c r="J4" s="4">
        <v>1710</v>
      </c>
      <c r="K4" s="4">
        <v>1710</v>
      </c>
    </row>
    <row r="5" spans="2:13" x14ac:dyDescent="0.25">
      <c r="B5" s="8" t="s">
        <v>40</v>
      </c>
      <c r="C5" s="4">
        <f t="shared" ref="C5:K5" si="0">C4/C3*100</f>
        <v>4.5958123306569654</v>
      </c>
      <c r="D5" s="4">
        <f t="shared" si="0"/>
        <v>5.1964063559227327</v>
      </c>
      <c r="E5" s="4">
        <f t="shared" si="0"/>
        <v>5.2208366923380396</v>
      </c>
      <c r="F5" s="4">
        <f t="shared" si="0"/>
        <v>5.0438347881948387</v>
      </c>
      <c r="G5" s="4">
        <f t="shared" si="0"/>
        <v>5.1512702587536925</v>
      </c>
      <c r="H5" s="4">
        <f t="shared" si="0"/>
        <v>4.3343970643127898</v>
      </c>
      <c r="I5" s="4">
        <f t="shared" si="0"/>
        <v>4.2143346526747472</v>
      </c>
      <c r="J5" s="4">
        <f t="shared" si="0"/>
        <v>3.896743143099346</v>
      </c>
      <c r="K5" s="4">
        <f t="shared" si="0"/>
        <v>3.5860183033729545</v>
      </c>
    </row>
    <row r="7" spans="2:13" x14ac:dyDescent="0.25">
      <c r="M7" s="4">
        <f>M3/I3*100</f>
        <v>8.150178185026542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"/>
  <sheetViews>
    <sheetView workbookViewId="0">
      <selection activeCell="B3" sqref="B3:K6"/>
    </sheetView>
  </sheetViews>
  <sheetFormatPr defaultRowHeight="15" x14ac:dyDescent="0.25"/>
  <cols>
    <col min="2" max="2" width="56.85546875" customWidth="1"/>
  </cols>
  <sheetData>
    <row r="3" spans="2:11" x14ac:dyDescent="0.25">
      <c r="C3" s="2">
        <v>2010</v>
      </c>
      <c r="D3" s="2">
        <v>2011</v>
      </c>
      <c r="E3" s="2">
        <v>2012</v>
      </c>
      <c r="F3" s="2">
        <v>2013</v>
      </c>
      <c r="G3" s="2">
        <v>2014</v>
      </c>
      <c r="H3" s="2">
        <v>2015</v>
      </c>
      <c r="I3" s="2">
        <v>2016</v>
      </c>
      <c r="J3" s="2" t="s">
        <v>8</v>
      </c>
      <c r="K3" s="2" t="s">
        <v>10</v>
      </c>
    </row>
    <row r="4" spans="2:11" x14ac:dyDescent="0.25">
      <c r="B4" s="9" t="s">
        <v>35</v>
      </c>
      <c r="C4" s="4">
        <v>40.381518940964348</v>
      </c>
      <c r="D4" s="4">
        <v>32.939944134078218</v>
      </c>
      <c r="E4" s="4">
        <v>33.476896737531192</v>
      </c>
      <c r="F4" s="4">
        <v>29.268756006168196</v>
      </c>
      <c r="G4" s="4">
        <v>34.719473079363986</v>
      </c>
      <c r="H4" s="4">
        <v>34.102016652181035</v>
      </c>
      <c r="I4" s="4">
        <v>34.591298470399806</v>
      </c>
      <c r="J4" s="4">
        <v>34.58737927880091</v>
      </c>
      <c r="K4" s="4">
        <v>34.192794720005523</v>
      </c>
    </row>
    <row r="5" spans="2:11" x14ac:dyDescent="0.25">
      <c r="B5" s="9" t="s">
        <v>36</v>
      </c>
      <c r="C5" s="4">
        <v>16.378221506599687</v>
      </c>
      <c r="D5" s="4">
        <v>14.616332566546172</v>
      </c>
      <c r="E5" s="4">
        <v>14.515062692750114</v>
      </c>
      <c r="F5" s="4">
        <v>12.727116964771263</v>
      </c>
      <c r="G5" s="4">
        <v>13.067014287919589</v>
      </c>
      <c r="H5" s="4">
        <v>12.621710816359951</v>
      </c>
      <c r="I5" s="4">
        <v>13.344402486151315</v>
      </c>
      <c r="J5" s="4">
        <v>12.408588357140228</v>
      </c>
      <c r="K5" s="4">
        <v>11.63254945065778</v>
      </c>
    </row>
    <row r="6" spans="2:11" x14ac:dyDescent="0.25">
      <c r="B6" s="9" t="s">
        <v>37</v>
      </c>
      <c r="C6" s="4">
        <v>5.4002718937107703</v>
      </c>
      <c r="D6" s="4">
        <v>4.6672691422937893</v>
      </c>
      <c r="E6" s="4">
        <v>4.5958123306569654</v>
      </c>
      <c r="F6" s="4">
        <v>5.1964063559227327</v>
      </c>
      <c r="G6" s="4">
        <v>5.2208366923380396</v>
      </c>
      <c r="H6" s="4">
        <v>5.0438347881948387</v>
      </c>
      <c r="I6" s="4">
        <v>5.1512702587536925</v>
      </c>
      <c r="J6" s="4">
        <v>4.3343970643127898</v>
      </c>
      <c r="K6" s="4">
        <v>4.2143346526747472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"/>
  <sheetViews>
    <sheetView workbookViewId="0">
      <selection activeCell="I12" sqref="I12"/>
    </sheetView>
  </sheetViews>
  <sheetFormatPr defaultRowHeight="15" x14ac:dyDescent="0.25"/>
  <cols>
    <col min="2" max="2" width="51.28515625" customWidth="1"/>
  </cols>
  <sheetData>
    <row r="3" spans="2:13" x14ac:dyDescent="0.25">
      <c r="C3" s="7">
        <v>2007</v>
      </c>
      <c r="D3" s="7">
        <v>2008</v>
      </c>
      <c r="E3" s="7">
        <v>2009</v>
      </c>
      <c r="F3" s="7">
        <v>2010</v>
      </c>
      <c r="G3" s="7">
        <v>2011</v>
      </c>
      <c r="H3" s="7">
        <v>2012</v>
      </c>
      <c r="I3" s="7">
        <v>2013</v>
      </c>
      <c r="J3" s="7">
        <v>2014</v>
      </c>
      <c r="K3" s="7">
        <v>2015</v>
      </c>
      <c r="L3" s="7">
        <v>2016</v>
      </c>
      <c r="M3" s="7">
        <v>2017</v>
      </c>
    </row>
    <row r="4" spans="2:13" x14ac:dyDescent="0.25">
      <c r="B4" s="8" t="s">
        <v>32</v>
      </c>
      <c r="C4" s="4">
        <v>25.577064483944849</v>
      </c>
      <c r="D4" s="4">
        <v>22.694259859107461</v>
      </c>
      <c r="E4" s="4">
        <v>23.870940024692427</v>
      </c>
      <c r="F4" s="4">
        <v>22.814506065766636</v>
      </c>
      <c r="G4" s="4">
        <v>20.589865094191513</v>
      </c>
      <c r="H4" s="4">
        <v>20.909743375127203</v>
      </c>
      <c r="I4" s="4">
        <v>18.116664026776544</v>
      </c>
      <c r="J4" s="4">
        <v>18.030636559211775</v>
      </c>
      <c r="K4" s="4">
        <v>19.800775650341198</v>
      </c>
      <c r="L4" s="4">
        <v>18.811894875824311</v>
      </c>
      <c r="M4" s="4">
        <v>19.946726584246054</v>
      </c>
    </row>
    <row r="5" spans="2:13" x14ac:dyDescent="0.25">
      <c r="B5" s="8" t="s">
        <v>33</v>
      </c>
      <c r="C5" s="4">
        <v>20.367624127107138</v>
      </c>
      <c r="D5" s="4">
        <v>18.496594612631252</v>
      </c>
      <c r="E5" s="4">
        <v>19.270815269452218</v>
      </c>
      <c r="F5" s="4">
        <v>18.576393617175459</v>
      </c>
      <c r="G5" s="4">
        <v>17.074291507092227</v>
      </c>
      <c r="H5" s="4">
        <v>17.293679393772184</v>
      </c>
      <c r="I5" s="4">
        <v>15.337940819823338</v>
      </c>
      <c r="J5" s="4">
        <v>15.276234276823919</v>
      </c>
      <c r="K5" s="4">
        <v>16.528086352406522</v>
      </c>
      <c r="L5" s="4">
        <v>15.833343029740815</v>
      </c>
      <c r="M5" s="4">
        <v>16.629654807825155</v>
      </c>
    </row>
    <row r="6" spans="2:13" x14ac:dyDescent="0.25">
      <c r="B6" s="8" t="s">
        <v>34</v>
      </c>
      <c r="C6" s="4">
        <v>8.3496544606416201</v>
      </c>
      <c r="D6" s="4">
        <v>7.7158075344440924</v>
      </c>
      <c r="E6" s="4">
        <v>8.170214016614926</v>
      </c>
      <c r="F6" s="4">
        <v>8.0134520832623384</v>
      </c>
      <c r="G6" s="4">
        <v>7.5043491498573545</v>
      </c>
      <c r="H6" s="4">
        <v>7.7177185450842662</v>
      </c>
      <c r="I6" s="4">
        <v>6.7815646456175482</v>
      </c>
      <c r="J6" s="4">
        <v>6.9545747033704401</v>
      </c>
      <c r="K6" s="4">
        <v>7.6855914807393688</v>
      </c>
      <c r="L6" s="4">
        <v>7.2966879936597282</v>
      </c>
      <c r="M6" s="4">
        <v>7.6096219968898247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opLeftCell="A10" workbookViewId="0">
      <selection activeCell="D15" sqref="D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Fiscal </vt:lpstr>
      <vt:lpstr>Employee</vt:lpstr>
      <vt:lpstr>Sheet1</vt:lpstr>
      <vt:lpstr>Chart4</vt:lpstr>
      <vt:lpstr>Chart3</vt:lpstr>
      <vt:lpstr>Chart2</vt:lpstr>
      <vt:lpstr>Chart1</vt:lpstr>
      <vt:lpstr>Employee %</vt:lpstr>
      <vt:lpstr>Size of G Government</vt:lpstr>
      <vt:lpstr>Each Expenditure of GDP</vt:lpstr>
      <vt:lpstr>Tax burden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2018-07-11T12:54:59Z</dcterms:modified>
</cp:coreProperties>
</file>