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Лист1!$A$1:$E$42</definedName>
  </definedNames>
  <calcPr calcId="124519"/>
</workbook>
</file>

<file path=xl/calcChain.xml><?xml version="1.0" encoding="utf-8"?>
<calcChain xmlns="http://schemas.openxmlformats.org/spreadsheetml/2006/main">
  <c r="D7" i="1"/>
  <c r="D12" s="1"/>
  <c r="D11"/>
  <c r="C11"/>
  <c r="E11" s="1"/>
  <c r="C7"/>
  <c r="D6"/>
  <c r="C6"/>
  <c r="E6" s="1"/>
  <c r="E10"/>
  <c r="E9"/>
  <c r="E8"/>
  <c r="D37"/>
  <c r="D36"/>
  <c r="C37"/>
  <c r="C36"/>
  <c r="D27"/>
  <c r="D26"/>
  <c r="E28"/>
  <c r="C27"/>
  <c r="C26"/>
  <c r="D17"/>
  <c r="D16"/>
  <c r="C16"/>
  <c r="C17"/>
  <c r="E18"/>
  <c r="E31"/>
  <c r="E30"/>
  <c r="E29"/>
  <c r="E19"/>
  <c r="E20"/>
  <c r="E21"/>
  <c r="E7" l="1"/>
  <c r="E12" s="1"/>
  <c r="C12"/>
  <c r="D42"/>
  <c r="D32"/>
  <c r="C42"/>
  <c r="D22"/>
  <c r="C22"/>
  <c r="E27"/>
  <c r="E26"/>
  <c r="C32"/>
  <c r="E17"/>
  <c r="E16"/>
  <c r="E32" l="1"/>
  <c r="E22"/>
</calcChain>
</file>

<file path=xl/sharedStrings.xml><?xml version="1.0" encoding="utf-8"?>
<sst xmlns="http://schemas.openxmlformats.org/spreadsheetml/2006/main" count="49" uniqueCount="20">
  <si>
    <t>დასახელება</t>
  </si>
  <si>
    <t>გეგმა</t>
  </si>
  <si>
    <t>ფაქტიური ხარჯი</t>
  </si>
  <si>
    <t>გაუხარჯავი ნაშთი</t>
  </si>
  <si>
    <t>შრიმის ანაზღაურება</t>
  </si>
  <si>
    <t>კვების ხარჯი</t>
  </si>
  <si>
    <t>სატრანსპორტო ხარჯი</t>
  </si>
  <si>
    <t>ჯამი</t>
  </si>
  <si>
    <t>კომუნალური ხარჯი</t>
  </si>
  <si>
    <t>ოფისის ხარჯი, მათ შორის:</t>
  </si>
  <si>
    <t>2017 წლის  | კვარტლის მონაცემები</t>
  </si>
  <si>
    <t>გეგმა წლიური</t>
  </si>
  <si>
    <t>ფაქტიური ხარჯი 1 კვარტლის</t>
  </si>
  <si>
    <t>შრომის ანაზღაურება</t>
  </si>
  <si>
    <t>სამეურნეო ხარჯი</t>
  </si>
  <si>
    <t>რემონტები, ტექნიკა</t>
  </si>
  <si>
    <t>ა(ა)იპ ქ. ბათუმის სოციალური სერვისების სააგენტოს ფინანსური ინფორმაცია 2014-2017 წწ</t>
  </si>
  <si>
    <t>2014 წელი</t>
  </si>
  <si>
    <t>2015 წელი</t>
  </si>
  <si>
    <t>2016 წელი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</si>
</sst>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2"/>
  <sheetViews>
    <sheetView tabSelected="1" view="pageBreakPreview" topLeftCell="A7" zoomScaleSheetLayoutView="100" workbookViewId="0">
      <selection activeCell="D8" sqref="D8"/>
    </sheetView>
  </sheetViews>
  <sheetFormatPr defaultRowHeight="24.75" customHeight="1"/>
  <cols>
    <col min="1" max="1" width="1.42578125" style="1" customWidth="1"/>
    <col min="2" max="2" width="60.28515625" style="1" bestFit="1" customWidth="1"/>
    <col min="3" max="3" width="28.140625" style="1" customWidth="1"/>
    <col min="4" max="4" width="22.42578125" style="1" customWidth="1"/>
    <col min="5" max="5" width="20" style="1" customWidth="1"/>
    <col min="6" max="16384" width="9.140625" style="1"/>
  </cols>
  <sheetData>
    <row r="1" spans="2:5" ht="24.75" customHeight="1">
      <c r="B1" s="10" t="s">
        <v>16</v>
      </c>
      <c r="C1" s="10"/>
      <c r="D1" s="10"/>
      <c r="E1" s="10"/>
    </row>
    <row r="2" spans="2:5" ht="33.75" customHeight="1">
      <c r="B2" s="10"/>
      <c r="C2" s="10"/>
      <c r="D2" s="10"/>
      <c r="E2" s="10"/>
    </row>
    <row r="3" spans="2:5" ht="5.25" customHeight="1">
      <c r="B3" s="10"/>
      <c r="C3" s="10"/>
      <c r="D3" s="10"/>
      <c r="E3" s="10"/>
    </row>
    <row r="4" spans="2:5" s="7" customFormat="1" ht="37.5" customHeight="1">
      <c r="B4" s="10" t="s">
        <v>17</v>
      </c>
      <c r="C4" s="10"/>
      <c r="D4" s="10"/>
      <c r="E4" s="10"/>
    </row>
    <row r="5" spans="2:5" s="3" customFormat="1" ht="40.5" customHeight="1">
      <c r="B5" s="2" t="s">
        <v>0</v>
      </c>
      <c r="C5" s="2" t="s">
        <v>1</v>
      </c>
      <c r="D5" s="2" t="s">
        <v>2</v>
      </c>
      <c r="E5" s="2" t="s">
        <v>3</v>
      </c>
    </row>
    <row r="6" spans="2:5" s="5" customFormat="1" ht="32.25" customHeight="1">
      <c r="B6" s="4" t="s">
        <v>13</v>
      </c>
      <c r="C6" s="4">
        <f>413539+4800+8665</f>
        <v>427004</v>
      </c>
      <c r="D6" s="4">
        <f>413279.1+4731.82+8636.32</f>
        <v>426647.24</v>
      </c>
      <c r="E6" s="4">
        <f>C6-D6</f>
        <v>356.76000000000931</v>
      </c>
    </row>
    <row r="7" spans="2:5" s="5" customFormat="1" ht="24.75" customHeight="1">
      <c r="B7" s="4" t="s">
        <v>14</v>
      </c>
      <c r="C7" s="4">
        <f>114108+133000</f>
        <v>247108</v>
      </c>
      <c r="D7" s="4">
        <f>88939.26+132330-47500</f>
        <v>173769.26</v>
      </c>
      <c r="E7" s="4">
        <f t="shared" ref="E7:E11" si="0">C7-D7</f>
        <v>73338.739999999991</v>
      </c>
    </row>
    <row r="8" spans="2:5" s="5" customFormat="1" ht="24.75" customHeight="1">
      <c r="B8" s="4" t="s">
        <v>8</v>
      </c>
      <c r="C8" s="4"/>
      <c r="D8" s="4">
        <v>47500</v>
      </c>
      <c r="E8" s="4">
        <f t="shared" si="0"/>
        <v>-47500</v>
      </c>
    </row>
    <row r="9" spans="2:5" s="5" customFormat="1" ht="24.75" customHeight="1">
      <c r="B9" s="4" t="s">
        <v>5</v>
      </c>
      <c r="C9" s="4">
        <v>701920</v>
      </c>
      <c r="D9" s="4">
        <v>678659.68</v>
      </c>
      <c r="E9" s="4">
        <f t="shared" si="0"/>
        <v>23260.319999999949</v>
      </c>
    </row>
    <row r="10" spans="2:5" s="5" customFormat="1" ht="45.75" customHeight="1">
      <c r="B10" s="4" t="s">
        <v>6</v>
      </c>
      <c r="C10" s="4">
        <v>12300</v>
      </c>
      <c r="D10" s="4">
        <v>11359.15</v>
      </c>
      <c r="E10" s="4">
        <f t="shared" si="0"/>
        <v>940.85000000000036</v>
      </c>
    </row>
    <row r="11" spans="2:5" s="5" customFormat="1" ht="50.25" customHeight="1">
      <c r="B11" s="4" t="s">
        <v>15</v>
      </c>
      <c r="C11" s="4">
        <f>66000+26600</f>
        <v>92600</v>
      </c>
      <c r="D11" s="4">
        <f>64444.66+26539</f>
        <v>90983.66</v>
      </c>
      <c r="E11" s="4">
        <f t="shared" si="0"/>
        <v>1616.3399999999965</v>
      </c>
    </row>
    <row r="12" spans="2:5" s="9" customFormat="1" ht="24.75" customHeight="1">
      <c r="B12" s="8" t="s">
        <v>7</v>
      </c>
      <c r="C12" s="8">
        <f>SUM(C6:C11)</f>
        <v>1480932</v>
      </c>
      <c r="D12" s="8">
        <f t="shared" ref="D12:E12" si="1">SUM(D6:D11)</f>
        <v>1428918.99</v>
      </c>
      <c r="E12" s="8">
        <f t="shared" si="1"/>
        <v>52013.009999999944</v>
      </c>
    </row>
    <row r="14" spans="2:5" s="7" customFormat="1" ht="33" customHeight="1">
      <c r="B14" s="10" t="s">
        <v>18</v>
      </c>
      <c r="C14" s="10"/>
      <c r="D14" s="10"/>
      <c r="E14" s="10"/>
    </row>
    <row r="15" spans="2:5" s="3" customFormat="1" ht="40.5" customHeight="1">
      <c r="B15" s="2" t="s">
        <v>0</v>
      </c>
      <c r="C15" s="2" t="s">
        <v>1</v>
      </c>
      <c r="D15" s="2" t="s">
        <v>2</v>
      </c>
      <c r="E15" s="2" t="s">
        <v>3</v>
      </c>
    </row>
    <row r="16" spans="2:5" s="5" customFormat="1" ht="32.25" customHeight="1">
      <c r="B16" s="4" t="s">
        <v>13</v>
      </c>
      <c r="C16" s="4">
        <f>538000+4620+1000</f>
        <v>543620</v>
      </c>
      <c r="D16" s="4">
        <f>535305.24+4612.5+997.93</f>
        <v>540915.67000000004</v>
      </c>
      <c r="E16" s="4">
        <f>C16-D16</f>
        <v>2704.3299999999581</v>
      </c>
    </row>
    <row r="17" spans="2:5" s="5" customFormat="1" ht="24.75" customHeight="1">
      <c r="B17" s="4" t="s">
        <v>14</v>
      </c>
      <c r="C17" s="4">
        <f>97300-50314+500+6400+15550+2300+475</f>
        <v>72211</v>
      </c>
      <c r="D17" s="4">
        <f>97222.86-50313.73+500+6393+15536.78+2219+475</f>
        <v>72032.91</v>
      </c>
      <c r="E17" s="4">
        <f t="shared" ref="E17:E21" si="2">C17-D17</f>
        <v>178.08999999999651</v>
      </c>
    </row>
    <row r="18" spans="2:5" s="5" customFormat="1" ht="24.75" customHeight="1">
      <c r="B18" s="4" t="s">
        <v>8</v>
      </c>
      <c r="C18" s="4">
        <v>50314</v>
      </c>
      <c r="D18" s="4">
        <v>50313.73</v>
      </c>
      <c r="E18" s="4">
        <f t="shared" si="2"/>
        <v>0.26999999999679858</v>
      </c>
    </row>
    <row r="19" spans="2:5" s="5" customFormat="1" ht="24.75" customHeight="1">
      <c r="B19" s="4" t="s">
        <v>5</v>
      </c>
      <c r="C19" s="4">
        <v>1162555</v>
      </c>
      <c r="D19" s="4">
        <v>1159152.04</v>
      </c>
      <c r="E19" s="4">
        <f t="shared" si="2"/>
        <v>3402.9599999999627</v>
      </c>
    </row>
    <row r="20" spans="2:5" s="5" customFormat="1" ht="45.75" customHeight="1">
      <c r="B20" s="4" t="s">
        <v>6</v>
      </c>
      <c r="C20" s="4">
        <v>17300</v>
      </c>
      <c r="D20" s="4">
        <v>16664.57</v>
      </c>
      <c r="E20" s="4">
        <f t="shared" si="2"/>
        <v>635.43000000000029</v>
      </c>
    </row>
    <row r="21" spans="2:5" s="5" customFormat="1" ht="50.25" customHeight="1">
      <c r="B21" s="4" t="s">
        <v>15</v>
      </c>
      <c r="C21" s="4">
        <v>66000</v>
      </c>
      <c r="D21" s="4">
        <v>65943.62</v>
      </c>
      <c r="E21" s="4">
        <f t="shared" si="2"/>
        <v>56.380000000004657</v>
      </c>
    </row>
    <row r="22" spans="2:5" s="9" customFormat="1" ht="24.75" customHeight="1">
      <c r="B22" s="8" t="s">
        <v>7</v>
      </c>
      <c r="C22" s="8">
        <f>SUM(C16:C21)</f>
        <v>1912000</v>
      </c>
      <c r="D22" s="8">
        <f t="shared" ref="D22:E22" si="3">SUM(D16:D21)</f>
        <v>1905022.54</v>
      </c>
      <c r="E22" s="8">
        <f t="shared" si="3"/>
        <v>6977.4599999999191</v>
      </c>
    </row>
    <row r="23" spans="2:5" s="9" customFormat="1" ht="24.75" customHeight="1">
      <c r="B23" s="6"/>
      <c r="C23" s="6"/>
      <c r="D23" s="6"/>
      <c r="E23" s="6"/>
    </row>
    <row r="24" spans="2:5" s="7" customFormat="1" ht="34.5" customHeight="1">
      <c r="B24" s="10" t="s">
        <v>19</v>
      </c>
      <c r="C24" s="10"/>
      <c r="D24" s="10"/>
      <c r="E24" s="10"/>
    </row>
    <row r="25" spans="2:5" s="3" customFormat="1" ht="40.5" customHeight="1">
      <c r="B25" s="2" t="s">
        <v>0</v>
      </c>
      <c r="C25" s="2" t="s">
        <v>1</v>
      </c>
      <c r="D25" s="2" t="s">
        <v>2</v>
      </c>
      <c r="E25" s="2" t="s">
        <v>3</v>
      </c>
    </row>
    <row r="26" spans="2:5" s="5" customFormat="1" ht="32.25" customHeight="1">
      <c r="B26" s="4" t="s">
        <v>13</v>
      </c>
      <c r="C26" s="4">
        <f>741400+10500+6000</f>
        <v>757900</v>
      </c>
      <c r="D26" s="4">
        <f>736043.27+5587.83+5999.14</f>
        <v>747630.24</v>
      </c>
      <c r="E26" s="4">
        <f>C26-D26</f>
        <v>10269.760000000009</v>
      </c>
    </row>
    <row r="27" spans="2:5" s="5" customFormat="1" ht="24.75" customHeight="1">
      <c r="B27" s="4" t="s">
        <v>9</v>
      </c>
      <c r="C27" s="4">
        <f>193750+985+9185+3180+1500+700-71196</f>
        <v>138104</v>
      </c>
      <c r="D27" s="4">
        <f>170170.11+981.2-71195.21+9182.3+3145+1000+684.45</f>
        <v>113967.84999999999</v>
      </c>
      <c r="E27" s="4">
        <f t="shared" ref="E27:E28" si="4">C27-D27</f>
        <v>24136.150000000009</v>
      </c>
    </row>
    <row r="28" spans="2:5" s="5" customFormat="1" ht="24.75" customHeight="1">
      <c r="B28" s="4" t="s">
        <v>8</v>
      </c>
      <c r="C28" s="4">
        <v>71196</v>
      </c>
      <c r="D28" s="4">
        <v>71195.210000000006</v>
      </c>
      <c r="E28" s="4">
        <f t="shared" si="4"/>
        <v>0.78999999999359716</v>
      </c>
    </row>
    <row r="29" spans="2:5" s="5" customFormat="1" ht="24.75" customHeight="1">
      <c r="B29" s="4" t="s">
        <v>5</v>
      </c>
      <c r="C29" s="4">
        <v>1565600</v>
      </c>
      <c r="D29" s="4">
        <v>1547609.94</v>
      </c>
      <c r="E29" s="4">
        <f t="shared" ref="E29:E31" si="5">C29-D29</f>
        <v>17990.060000000056</v>
      </c>
    </row>
    <row r="30" spans="2:5" s="5" customFormat="1" ht="45.75" customHeight="1">
      <c r="B30" s="4" t="s">
        <v>6</v>
      </c>
      <c r="C30" s="4">
        <v>22000</v>
      </c>
      <c r="D30" s="4">
        <v>13205.76</v>
      </c>
      <c r="E30" s="4">
        <f t="shared" si="5"/>
        <v>8794.24</v>
      </c>
    </row>
    <row r="31" spans="2:5" s="5" customFormat="1" ht="50.25" customHeight="1">
      <c r="B31" s="4" t="s">
        <v>15</v>
      </c>
      <c r="C31" s="4">
        <v>273500</v>
      </c>
      <c r="D31" s="4">
        <v>245525.52</v>
      </c>
      <c r="E31" s="4">
        <f t="shared" si="5"/>
        <v>27974.48000000001</v>
      </c>
    </row>
    <row r="32" spans="2:5" s="9" customFormat="1" ht="32.25" customHeight="1">
      <c r="B32" s="8" t="s">
        <v>7</v>
      </c>
      <c r="C32" s="8">
        <f>SUM(C26:C31)</f>
        <v>2828300</v>
      </c>
      <c r="D32" s="8">
        <f t="shared" ref="D32:E32" si="6">SUM(D26:D31)</f>
        <v>2739134.5199999996</v>
      </c>
      <c r="E32" s="8">
        <f t="shared" si="6"/>
        <v>89165.480000000069</v>
      </c>
    </row>
    <row r="34" spans="1:5" ht="37.5" customHeight="1">
      <c r="A34" s="7"/>
      <c r="B34" s="10" t="s">
        <v>10</v>
      </c>
      <c r="C34" s="10"/>
      <c r="D34" s="10"/>
      <c r="E34" s="10"/>
    </row>
    <row r="35" spans="1:5" ht="50.25" customHeight="1">
      <c r="A35" s="3"/>
      <c r="B35" s="2" t="s">
        <v>0</v>
      </c>
      <c r="C35" s="2" t="s">
        <v>11</v>
      </c>
      <c r="D35" s="2" t="s">
        <v>12</v>
      </c>
      <c r="E35" s="2" t="s">
        <v>3</v>
      </c>
    </row>
    <row r="36" spans="1:5" ht="24.75" customHeight="1">
      <c r="A36" s="5"/>
      <c r="B36" s="4" t="s">
        <v>4</v>
      </c>
      <c r="C36" s="4">
        <f>748100+9000+11000</f>
        <v>768100</v>
      </c>
      <c r="D36" s="4">
        <f>159114.2+2250</f>
        <v>161364.20000000001</v>
      </c>
      <c r="E36" s="4"/>
    </row>
    <row r="37" spans="1:5" ht="24.75" customHeight="1">
      <c r="A37" s="5"/>
      <c r="B37" s="4" t="s">
        <v>9</v>
      </c>
      <c r="C37" s="11">
        <f>185446+1000+3000+3500+5408</f>
        <v>198354</v>
      </c>
      <c r="D37" s="4">
        <f>35532.67+70.5+1494.1+5407.96-22953.34</f>
        <v>19551.889999999996</v>
      </c>
      <c r="E37" s="4"/>
    </row>
    <row r="38" spans="1:5" ht="24.75" customHeight="1">
      <c r="A38" s="5"/>
      <c r="B38" s="4" t="s">
        <v>8</v>
      </c>
      <c r="C38" s="12"/>
      <c r="D38" s="4">
        <v>22953.34</v>
      </c>
      <c r="E38" s="4"/>
    </row>
    <row r="39" spans="1:5" ht="24.75" customHeight="1">
      <c r="A39" s="5"/>
      <c r="B39" s="4" t="s">
        <v>5</v>
      </c>
      <c r="C39" s="4">
        <v>1890705</v>
      </c>
      <c r="D39" s="4">
        <v>391284.4</v>
      </c>
      <c r="E39" s="4"/>
    </row>
    <row r="40" spans="1:5" ht="24.75" customHeight="1">
      <c r="A40" s="5"/>
      <c r="B40" s="4" t="s">
        <v>6</v>
      </c>
      <c r="C40" s="4">
        <v>20000</v>
      </c>
      <c r="D40" s="4">
        <v>2638.8</v>
      </c>
      <c r="E40" s="4"/>
    </row>
    <row r="41" spans="1:5" ht="24.75" customHeight="1">
      <c r="A41" s="5"/>
      <c r="B41" s="4" t="s">
        <v>15</v>
      </c>
      <c r="C41" s="4">
        <v>130000</v>
      </c>
      <c r="D41" s="4">
        <v>0</v>
      </c>
      <c r="E41" s="4"/>
    </row>
    <row r="42" spans="1:5" ht="24.75" customHeight="1">
      <c r="A42" s="9"/>
      <c r="B42" s="8" t="s">
        <v>7</v>
      </c>
      <c r="C42" s="8">
        <f>SUM(C36:C41)</f>
        <v>3007159</v>
      </c>
      <c r="D42" s="8">
        <f>SUM(D36:D41)</f>
        <v>597792.63000000012</v>
      </c>
      <c r="E42" s="8"/>
    </row>
  </sheetData>
  <mergeCells count="7">
    <mergeCell ref="B3:E3"/>
    <mergeCell ref="B1:E2"/>
    <mergeCell ref="C37:C38"/>
    <mergeCell ref="B14:E14"/>
    <mergeCell ref="B24:E24"/>
    <mergeCell ref="B34:E34"/>
    <mergeCell ref="B4:E4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2017-05-25T11:26:19Z</dcterms:modified>
</cp:coreProperties>
</file>