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0590" windowHeight="8085"/>
  </bookViews>
  <sheets>
    <sheet name="2015 4 თვე" sheetId="1" r:id="rId1"/>
    <sheet name="ტოპ 15" sheetId="2" r:id="rId2"/>
    <sheet name="ვიზიტის ტიპი" sheetId="9" r:id="rId3"/>
    <sheet name="რეგიონები" sheetId="3" r:id="rId4"/>
    <sheet name="საზღვრის ტიპი" sheetId="10" r:id="rId5"/>
    <sheet name="საზღვერი" sheetId="11" r:id="rId6"/>
  </sheets>
  <calcPr calcId="125725"/>
</workbook>
</file>

<file path=xl/calcChain.xml><?xml version="1.0" encoding="utf-8"?>
<calcChain xmlns="http://schemas.openxmlformats.org/spreadsheetml/2006/main">
  <c r="C10" i="3"/>
  <c r="C9"/>
  <c r="C8"/>
  <c r="C7"/>
  <c r="C6"/>
  <c r="C227" i="1" l="1"/>
  <c r="C219"/>
  <c r="C214"/>
  <c r="C208"/>
  <c r="C191"/>
  <c r="C171"/>
  <c r="C155"/>
  <c r="C145"/>
  <c r="C135"/>
  <c r="C119"/>
  <c r="C111"/>
  <c r="C96"/>
  <c r="C92"/>
  <c r="C84"/>
  <c r="C64"/>
  <c r="C59"/>
  <c r="C49"/>
  <c r="C33"/>
  <c r="C25"/>
  <c r="C4"/>
  <c r="D227"/>
  <c r="D219"/>
  <c r="D214"/>
  <c r="D208"/>
  <c r="D191"/>
  <c r="D171"/>
  <c r="D155"/>
  <c r="D145"/>
  <c r="D135"/>
  <c r="D119"/>
  <c r="D111"/>
  <c r="D96"/>
  <c r="D92"/>
  <c r="D84"/>
  <c r="D64"/>
  <c r="D59"/>
  <c r="D49"/>
  <c r="D33"/>
  <c r="D25"/>
  <c r="D4"/>
  <c r="E23" i="11"/>
  <c r="E22"/>
  <c r="F22" s="1"/>
  <c r="E21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E7"/>
  <c r="F7" s="1"/>
  <c r="E6"/>
  <c r="F6" s="1"/>
  <c r="E5"/>
  <c r="F5" s="1"/>
  <c r="C170" i="1" l="1"/>
  <c r="C110"/>
  <c r="C63"/>
  <c r="C3"/>
  <c r="D170"/>
  <c r="D110"/>
  <c r="D63"/>
  <c r="D3"/>
  <c r="E9" i="10"/>
  <c r="F9" s="1"/>
  <c r="E8"/>
  <c r="F8" s="1"/>
  <c r="E7"/>
  <c r="F7" s="1"/>
  <c r="E6"/>
  <c r="F6" s="1"/>
  <c r="C2" i="1" l="1"/>
  <c r="D2"/>
  <c r="F7" i="9"/>
  <c r="E7"/>
  <c r="F6"/>
  <c r="E6"/>
  <c r="F5"/>
  <c r="E5"/>
  <c r="F8" l="1"/>
  <c r="E8"/>
  <c r="E228" i="1" l="1"/>
  <c r="E2" l="1"/>
  <c r="F2" s="1"/>
  <c r="F7" i="2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6"/>
  <c r="G6" s="1"/>
  <c r="E26" i="1"/>
  <c r="F26" s="1"/>
  <c r="E27"/>
  <c r="F27" s="1"/>
  <c r="E28"/>
  <c r="F28" s="1"/>
  <c r="E29"/>
  <c r="F29" s="1"/>
  <c r="E30"/>
  <c r="F30" s="1"/>
  <c r="E31"/>
  <c r="F31" s="1"/>
  <c r="E32"/>
  <c r="F32" s="1"/>
  <c r="E34"/>
  <c r="F34" s="1"/>
  <c r="E35"/>
  <c r="E36"/>
  <c r="F36" s="1"/>
  <c r="E37"/>
  <c r="F37" s="1"/>
  <c r="E38"/>
  <c r="E39"/>
  <c r="F39" s="1"/>
  <c r="E40"/>
  <c r="F40" s="1"/>
  <c r="E41"/>
  <c r="F41" s="1"/>
  <c r="E42"/>
  <c r="F42" s="1"/>
  <c r="E43"/>
  <c r="F43" s="1"/>
  <c r="E44"/>
  <c r="F44" s="1"/>
  <c r="E45"/>
  <c r="F45" s="1"/>
  <c r="E46"/>
  <c r="F46" s="1"/>
  <c r="E47"/>
  <c r="F47" s="1"/>
  <c r="E48"/>
  <c r="F48" s="1"/>
  <c r="E50"/>
  <c r="F50" s="1"/>
  <c r="E51"/>
  <c r="F51" s="1"/>
  <c r="E52"/>
  <c r="F52" s="1"/>
  <c r="E53"/>
  <c r="F53" s="1"/>
  <c r="E54"/>
  <c r="F54" s="1"/>
  <c r="E55"/>
  <c r="E56"/>
  <c r="F56" s="1"/>
  <c r="E57"/>
  <c r="F57" s="1"/>
  <c r="E58"/>
  <c r="F58" s="1"/>
  <c r="E60"/>
  <c r="F60" s="1"/>
  <c r="E61"/>
  <c r="F61" s="1"/>
  <c r="E62"/>
  <c r="F62" s="1"/>
  <c r="E65"/>
  <c r="E66"/>
  <c r="E67"/>
  <c r="E68"/>
  <c r="E69"/>
  <c r="E70"/>
  <c r="E71"/>
  <c r="F71" s="1"/>
  <c r="E72"/>
  <c r="E73"/>
  <c r="E74"/>
  <c r="E75"/>
  <c r="E76"/>
  <c r="E77"/>
  <c r="E78"/>
  <c r="E79"/>
  <c r="F79" s="1"/>
  <c r="E80"/>
  <c r="F80" s="1"/>
  <c r="E81"/>
  <c r="F81" s="1"/>
  <c r="E82"/>
  <c r="F82" s="1"/>
  <c r="E83"/>
  <c r="E85"/>
  <c r="E86"/>
  <c r="F86" s="1"/>
  <c r="E87"/>
  <c r="F87" s="1"/>
  <c r="E88"/>
  <c r="E89"/>
  <c r="F89" s="1"/>
  <c r="E90"/>
  <c r="F90" s="1"/>
  <c r="E91"/>
  <c r="F91" s="1"/>
  <c r="E93"/>
  <c r="F93" s="1"/>
  <c r="E94"/>
  <c r="F94" s="1"/>
  <c r="E95"/>
  <c r="F95" s="1"/>
  <c r="E97"/>
  <c r="F97" s="1"/>
  <c r="E98"/>
  <c r="F98" s="1"/>
  <c r="E99"/>
  <c r="F99" s="1"/>
  <c r="E100"/>
  <c r="E101"/>
  <c r="F101" s="1"/>
  <c r="E102"/>
  <c r="F102" s="1"/>
  <c r="E103"/>
  <c r="F103" s="1"/>
  <c r="E104"/>
  <c r="F104" s="1"/>
  <c r="E105"/>
  <c r="F105" s="1"/>
  <c r="E106"/>
  <c r="F106" s="1"/>
  <c r="E107"/>
  <c r="E108"/>
  <c r="F108" s="1"/>
  <c r="E109"/>
  <c r="F109" s="1"/>
  <c r="E112"/>
  <c r="F112" s="1"/>
  <c r="E113"/>
  <c r="F113" s="1"/>
  <c r="E114"/>
  <c r="F114" s="1"/>
  <c r="E115"/>
  <c r="F115" s="1"/>
  <c r="E116"/>
  <c r="F116" s="1"/>
  <c r="E117"/>
  <c r="E118"/>
  <c r="E120"/>
  <c r="F120" s="1"/>
  <c r="E121"/>
  <c r="E122"/>
  <c r="F122" s="1"/>
  <c r="E123"/>
  <c r="F123" s="1"/>
  <c r="E124"/>
  <c r="E125"/>
  <c r="E126"/>
  <c r="E127"/>
  <c r="E128"/>
  <c r="E129"/>
  <c r="E130"/>
  <c r="E131"/>
  <c r="E132"/>
  <c r="E133"/>
  <c r="E134"/>
  <c r="F134" s="1"/>
  <c r="E136"/>
  <c r="F136" s="1"/>
  <c r="E137"/>
  <c r="F137" s="1"/>
  <c r="E138"/>
  <c r="F138" s="1"/>
  <c r="E139"/>
  <c r="F139" s="1"/>
  <c r="E140"/>
  <c r="F140" s="1"/>
  <c r="E141"/>
  <c r="F141" s="1"/>
  <c r="E142"/>
  <c r="F142" s="1"/>
  <c r="E143"/>
  <c r="F143" s="1"/>
  <c r="E144"/>
  <c r="F144" s="1"/>
  <c r="E146"/>
  <c r="F146" s="1"/>
  <c r="E147"/>
  <c r="F147" s="1"/>
  <c r="E148"/>
  <c r="F148" s="1"/>
  <c r="E149"/>
  <c r="E150"/>
  <c r="F150" s="1"/>
  <c r="E151"/>
  <c r="F151" s="1"/>
  <c r="E152"/>
  <c r="F152" s="1"/>
  <c r="E153"/>
  <c r="F153" s="1"/>
  <c r="E154"/>
  <c r="F154" s="1"/>
  <c r="E156"/>
  <c r="F156" s="1"/>
  <c r="E157"/>
  <c r="F157" s="1"/>
  <c r="E158"/>
  <c r="F158" s="1"/>
  <c r="E159"/>
  <c r="F159" s="1"/>
  <c r="E160"/>
  <c r="F160" s="1"/>
  <c r="E161"/>
  <c r="F161" s="1"/>
  <c r="E162"/>
  <c r="F162" s="1"/>
  <c r="E163"/>
  <c r="F163" s="1"/>
  <c r="E164"/>
  <c r="F164" s="1"/>
  <c r="E165"/>
  <c r="F165" s="1"/>
  <c r="E166"/>
  <c r="F166" s="1"/>
  <c r="E167"/>
  <c r="F167" s="1"/>
  <c r="E168"/>
  <c r="F168" s="1"/>
  <c r="E169"/>
  <c r="F169" s="1"/>
  <c r="E172"/>
  <c r="E173"/>
  <c r="F173" s="1"/>
  <c r="E174"/>
  <c r="F174" s="1"/>
  <c r="E175"/>
  <c r="F175" s="1"/>
  <c r="E176"/>
  <c r="F176" s="1"/>
  <c r="E177"/>
  <c r="F177" s="1"/>
  <c r="E178"/>
  <c r="F178" s="1"/>
  <c r="E179"/>
  <c r="F179" s="1"/>
  <c r="E180"/>
  <c r="F180" s="1"/>
  <c r="E181"/>
  <c r="E182"/>
  <c r="E183"/>
  <c r="E184"/>
  <c r="F184" s="1"/>
  <c r="E185"/>
  <c r="F185" s="1"/>
  <c r="E186"/>
  <c r="F186" s="1"/>
  <c r="E187"/>
  <c r="F187" s="1"/>
  <c r="E188"/>
  <c r="F188" s="1"/>
  <c r="E189"/>
  <c r="F189" s="1"/>
  <c r="E190"/>
  <c r="E192"/>
  <c r="E193"/>
  <c r="E194"/>
  <c r="E195"/>
  <c r="E196"/>
  <c r="F196" s="1"/>
  <c r="E197"/>
  <c r="E198"/>
  <c r="E199"/>
  <c r="E200"/>
  <c r="F200" s="1"/>
  <c r="E201"/>
  <c r="E202"/>
  <c r="F202" s="1"/>
  <c r="E203"/>
  <c r="F203" s="1"/>
  <c r="E204"/>
  <c r="F204" s="1"/>
  <c r="E205"/>
  <c r="F205" s="1"/>
  <c r="E206"/>
  <c r="E207"/>
  <c r="E209"/>
  <c r="E210"/>
  <c r="E211"/>
  <c r="E212"/>
  <c r="F212" s="1"/>
  <c r="E213"/>
  <c r="E215"/>
  <c r="F215" s="1"/>
  <c r="E216"/>
  <c r="F216" s="1"/>
  <c r="E217"/>
  <c r="F217" s="1"/>
  <c r="E218"/>
  <c r="F218" s="1"/>
  <c r="E220"/>
  <c r="E221"/>
  <c r="E222"/>
  <c r="F222" s="1"/>
  <c r="E223"/>
  <c r="F223" s="1"/>
  <c r="E224"/>
  <c r="E225"/>
  <c r="E226"/>
  <c r="F228"/>
  <c r="E229"/>
  <c r="F229" s="1"/>
  <c r="E6"/>
  <c r="F6" s="1"/>
  <c r="E7"/>
  <c r="F7" s="1"/>
  <c r="E8"/>
  <c r="F8" s="1"/>
  <c r="E9"/>
  <c r="F9" s="1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E18"/>
  <c r="F18" s="1"/>
  <c r="E19"/>
  <c r="F19" s="1"/>
  <c r="E20"/>
  <c r="F20" s="1"/>
  <c r="E21"/>
  <c r="F21" s="1"/>
  <c r="E22"/>
  <c r="F22" s="1"/>
  <c r="E23"/>
  <c r="F23" s="1"/>
  <c r="E24"/>
  <c r="F24" s="1"/>
  <c r="E5"/>
  <c r="F5" s="1"/>
  <c r="E64"/>
  <c r="F64" s="1"/>
  <c r="D10" i="3" l="1"/>
  <c r="E59" i="1"/>
  <c r="F59" s="1"/>
  <c r="E49"/>
  <c r="F49" s="1"/>
  <c r="E25"/>
  <c r="F25" s="1"/>
  <c r="E191"/>
  <c r="F191" s="1"/>
  <c r="E4" l="1"/>
  <c r="F4" s="1"/>
  <c r="E219"/>
  <c r="F219" s="1"/>
  <c r="E92"/>
  <c r="F92" s="1"/>
  <c r="E33"/>
  <c r="F33" s="1"/>
  <c r="E145"/>
  <c r="F145" s="1"/>
  <c r="E227"/>
  <c r="F227" s="1"/>
  <c r="E214"/>
  <c r="F214" s="1"/>
  <c r="E208"/>
  <c r="F208" s="1"/>
  <c r="E171"/>
  <c r="F171" s="1"/>
  <c r="E135"/>
  <c r="F135" s="1"/>
  <c r="E119"/>
  <c r="F119" s="1"/>
  <c r="E111"/>
  <c r="F111" s="1"/>
  <c r="E96"/>
  <c r="F96" s="1"/>
  <c r="E84"/>
  <c r="F84" s="1"/>
  <c r="E10" i="3"/>
  <c r="F10" s="1"/>
  <c r="E155" i="1"/>
  <c r="D7" i="3"/>
  <c r="D6"/>
  <c r="D8"/>
  <c r="E7" l="1"/>
  <c r="F7" s="1"/>
  <c r="E63" i="1"/>
  <c r="E8" i="3"/>
  <c r="F8" s="1"/>
  <c r="E110" i="1"/>
  <c r="F155"/>
  <c r="E170"/>
  <c r="E6" i="3"/>
  <c r="F6" s="1"/>
  <c r="E3" i="1"/>
  <c r="D5" i="3"/>
  <c r="D9"/>
  <c r="E9" l="1"/>
  <c r="F9" s="1"/>
  <c r="F63" i="1"/>
  <c r="F170"/>
  <c r="F110"/>
  <c r="F3"/>
  <c r="C5" i="3" l="1"/>
  <c r="E5" l="1"/>
  <c r="F5" s="1"/>
</calcChain>
</file>

<file path=xl/sharedStrings.xml><?xml version="1.0" encoding="utf-8"?>
<sst xmlns="http://schemas.openxmlformats.org/spreadsheetml/2006/main" count="323" uniqueCount="274">
  <si>
    <t>ქვეყანა</t>
  </si>
  <si>
    <t>ცვლილება</t>
  </si>
  <si>
    <t>ცვლილება%</t>
  </si>
  <si>
    <t>ჯამი</t>
  </si>
  <si>
    <t>ევროპა</t>
  </si>
  <si>
    <t>ცენტრალური და აღმოსავლეთ ევროპა</t>
  </si>
  <si>
    <t>სომხეთი</t>
  </si>
  <si>
    <t>აზერბაიჯანი</t>
  </si>
  <si>
    <t>ბელარუსი</t>
  </si>
  <si>
    <t>ბულგარეთი</t>
  </si>
  <si>
    <t>ჩეხეთი</t>
  </si>
  <si>
    <t>ესტონეთი</t>
  </si>
  <si>
    <t>უნგრეთი</t>
  </si>
  <si>
    <t>ყაზახეთი</t>
  </si>
  <si>
    <t>ყირგიზეთი</t>
  </si>
  <si>
    <t>ლატვია</t>
  </si>
  <si>
    <t>ლიტვა</t>
  </si>
  <si>
    <t>მოლდოვა</t>
  </si>
  <si>
    <t>პოლონეთი</t>
  </si>
  <si>
    <t>რუმინეთი</t>
  </si>
  <si>
    <t>რუსეთი</t>
  </si>
  <si>
    <t>სლოვაკეთი</t>
  </si>
  <si>
    <t>ტაჯიკეთი</t>
  </si>
  <si>
    <t>თურქმენეთი</t>
  </si>
  <si>
    <t>უკრაინა</t>
  </si>
  <si>
    <t>უზბეკეთი</t>
  </si>
  <si>
    <t>ჩრდილოეთ ევროპა</t>
  </si>
  <si>
    <t>დანია</t>
  </si>
  <si>
    <t>ფინეთი</t>
  </si>
  <si>
    <t>ისლანდია</t>
  </si>
  <si>
    <t>ირლანდია</t>
  </si>
  <si>
    <t>ნორვეგია</t>
  </si>
  <si>
    <t>შვედეთი</t>
  </si>
  <si>
    <t>გაერთიანებული სამეფო</t>
  </si>
  <si>
    <t>სამხრეთ ევროპა</t>
  </si>
  <si>
    <t>ალბანეთი</t>
  </si>
  <si>
    <t>ანდორა</t>
  </si>
  <si>
    <t>ხორვატია</t>
  </si>
  <si>
    <t>საბერძნეთი</t>
  </si>
  <si>
    <t>ვატიკანი</t>
  </si>
  <si>
    <t>იტალია</t>
  </si>
  <si>
    <t>მაკედონია</t>
  </si>
  <si>
    <t>მალტა</t>
  </si>
  <si>
    <t>მონტენეგრო</t>
  </si>
  <si>
    <t>პორტუგალია</t>
  </si>
  <si>
    <t>სან მარინო</t>
  </si>
  <si>
    <t>სლოვენია</t>
  </si>
  <si>
    <t>ესპანეთი</t>
  </si>
  <si>
    <t>დასავლეთ ევროპა</t>
  </si>
  <si>
    <t>ბელგია</t>
  </si>
  <si>
    <t>საფრანგეთი</t>
  </si>
  <si>
    <t>გერმანია</t>
  </si>
  <si>
    <t>ლიხტენშტეინი</t>
  </si>
  <si>
    <t>ლუქსემბურგი</t>
  </si>
  <si>
    <t>მონაკო</t>
  </si>
  <si>
    <t>ნიდერლანდები</t>
  </si>
  <si>
    <t>შვეიცარია</t>
  </si>
  <si>
    <t>აღმოსავლეთ/ხმელთაშუა ევროპა</t>
  </si>
  <si>
    <t>კვიპროსი</t>
  </si>
  <si>
    <t>ისრაელი</t>
  </si>
  <si>
    <t>თურქეთი</t>
  </si>
  <si>
    <t>ამერიკა</t>
  </si>
  <si>
    <t>კარიბი</t>
  </si>
  <si>
    <t>ანგვილა</t>
  </si>
  <si>
    <t>ანტიგუა და ბარბუდა</t>
  </si>
  <si>
    <t>ბაჰამის კუნძულები</t>
  </si>
  <si>
    <t>ავსტრალია</t>
  </si>
  <si>
    <t>ავსტრია</t>
  </si>
  <si>
    <t>ავღანეთი</t>
  </si>
  <si>
    <t>ალჟირი</t>
  </si>
  <si>
    <t>ამერიკის სამოა</t>
  </si>
  <si>
    <t>ამერიკის შეერთებული შტატები</t>
  </si>
  <si>
    <t>არაბთა გაერთიანებული საემიროები</t>
  </si>
  <si>
    <t>არგენტინა</t>
  </si>
  <si>
    <t>ახალი ზელანდია</t>
  </si>
  <si>
    <t>ბანგლადეში</t>
  </si>
  <si>
    <t>ბაჰრეინი</t>
  </si>
  <si>
    <t>ბოლივია</t>
  </si>
  <si>
    <t>ბრაზილია</t>
  </si>
  <si>
    <t>განა</t>
  </si>
  <si>
    <t>გვინეა</t>
  </si>
  <si>
    <t>დომინიკა</t>
  </si>
  <si>
    <t>დომინიკის რესპუბლიკა</t>
  </si>
  <si>
    <t>ეგვიპტე</t>
  </si>
  <si>
    <t>ეთიოპია</t>
  </si>
  <si>
    <t>ეკვადორი</t>
  </si>
  <si>
    <t>ერაყი</t>
  </si>
  <si>
    <t>ველისი და ფუტუნა</t>
  </si>
  <si>
    <t>ვენესუელა</t>
  </si>
  <si>
    <t>ვიეტნამი</t>
  </si>
  <si>
    <t>ვირჯინიის კუნძულები, ა.შ.შ.</t>
  </si>
  <si>
    <t>ვირჯინიის კუნძულები, დიდი ბრიტანეთი</t>
  </si>
  <si>
    <t>ზამბია</t>
  </si>
  <si>
    <t>ზიმბაბვე</t>
  </si>
  <si>
    <t>იამაიკა</t>
  </si>
  <si>
    <t>იაპონია</t>
  </si>
  <si>
    <t>იემენი</t>
  </si>
  <si>
    <t>ინდოეთი</t>
  </si>
  <si>
    <t>ინდონეზია</t>
  </si>
  <si>
    <t>იორდანია</t>
  </si>
  <si>
    <t>ირანი</t>
  </si>
  <si>
    <t>კაბო-ვერდე</t>
  </si>
  <si>
    <t>კამერუნი</t>
  </si>
  <si>
    <t>კანადა</t>
  </si>
  <si>
    <t>კატარი</t>
  </si>
  <si>
    <t>კენია</t>
  </si>
  <si>
    <t>კოლუმბია</t>
  </si>
  <si>
    <t>კონგო</t>
  </si>
  <si>
    <t>კორეის რესპუბლიკა</t>
  </si>
  <si>
    <t>კოსტა-რიკა</t>
  </si>
  <si>
    <t>კოტ-დივუარი</t>
  </si>
  <si>
    <t>კუბა</t>
  </si>
  <si>
    <t>ლიბანი</t>
  </si>
  <si>
    <t>ლიბერია</t>
  </si>
  <si>
    <t>მადაგასკარი</t>
  </si>
  <si>
    <t>მავრიკი</t>
  </si>
  <si>
    <t>მალაიზია</t>
  </si>
  <si>
    <t>მაროკო</t>
  </si>
  <si>
    <t>მარშალის კუნძულები</t>
  </si>
  <si>
    <t>მექსიკა</t>
  </si>
  <si>
    <t>მიანმარი</t>
  </si>
  <si>
    <t>მოზამბიკი</t>
  </si>
  <si>
    <t>მონღოლეთი</t>
  </si>
  <si>
    <t>ნეპალი</t>
  </si>
  <si>
    <t>ნიგერია</t>
  </si>
  <si>
    <t>ნიდერლანდის ანტილები</t>
  </si>
  <si>
    <t>ომანი</t>
  </si>
  <si>
    <t>პაკისტანი</t>
  </si>
  <si>
    <t>პალესტინა</t>
  </si>
  <si>
    <t>პანამა</t>
  </si>
  <si>
    <t>პაპუა ახალი გვინეა</t>
  </si>
  <si>
    <t>პარაგვაი</t>
  </si>
  <si>
    <t>პერუ</t>
  </si>
  <si>
    <t>რუანდა</t>
  </si>
  <si>
    <t>სალვადორი</t>
  </si>
  <si>
    <t>სამხრეთ აფრიკა</t>
  </si>
  <si>
    <t>საუდის არაბეთი</t>
  </si>
  <si>
    <t>საფრანგეთის გვიანა</t>
  </si>
  <si>
    <t>საფრანგეთის პოლინეზია</t>
  </si>
  <si>
    <t>სეიშელის კუნძულები</t>
  </si>
  <si>
    <t>სენეგალი</t>
  </si>
  <si>
    <t>სენტ ვინსენტი და გრენადინები</t>
  </si>
  <si>
    <t>სენტ კრისტოფერი და ნევის</t>
  </si>
  <si>
    <t>სიერა-ლეონე</t>
  </si>
  <si>
    <t>სინგაპური</t>
  </si>
  <si>
    <t>სირია</t>
  </si>
  <si>
    <t>სომალი</t>
  </si>
  <si>
    <t>სუდანი</t>
  </si>
  <si>
    <t>სხვა</t>
  </si>
  <si>
    <t>ტაივანი (ჩინეთის პროვინცია)</t>
  </si>
  <si>
    <t>ტაილანდი</t>
  </si>
  <si>
    <t>ტერქსისა და კაიკოსის კუნძულები</t>
  </si>
  <si>
    <t>ტრინიდადი და ტობაგო</t>
  </si>
  <si>
    <t>ტუვალუ</t>
  </si>
  <si>
    <t>ტუნისი</t>
  </si>
  <si>
    <t>უგანდა</t>
  </si>
  <si>
    <t>ურუგვაი</t>
  </si>
  <si>
    <t>ფილიპინები</t>
  </si>
  <si>
    <t>ქუვეითი</t>
  </si>
  <si>
    <t>შრი-ლანკა</t>
  </si>
  <si>
    <t>ჩილე</t>
  </si>
  <si>
    <t>ჩინეთი</t>
  </si>
  <si>
    <t>ჰაიტი</t>
  </si>
  <si>
    <t>ჰონდურასი</t>
  </si>
  <si>
    <t>ანგოლა</t>
  </si>
  <si>
    <t>ბარბადოსი</t>
  </si>
  <si>
    <t>გვატემალა</t>
  </si>
  <si>
    <t>გვინეა-ბისაუ</t>
  </si>
  <si>
    <t>ლიბია</t>
  </si>
  <si>
    <t>მალი</t>
  </si>
  <si>
    <t>ნამიბია</t>
  </si>
  <si>
    <t>ცენტრალური აფრიკის რესპუბლიკა</t>
  </si>
  <si>
    <t>ჰონგკონგი, ჩინეთის სახალხო რესპუბლიკა</t>
  </si>
  <si>
    <t>ერიტრეა</t>
  </si>
  <si>
    <t>ვანუატუ</t>
  </si>
  <si>
    <t>ლაოსი</t>
  </si>
  <si>
    <t>ნიგერი</t>
  </si>
  <si>
    <t>ნიკარაგუა</t>
  </si>
  <si>
    <t>ჩრდილოეთ კორეა</t>
  </si>
  <si>
    <t>ბენინი</t>
  </si>
  <si>
    <t>ბოტსვანა</t>
  </si>
  <si>
    <t>ბურუნდი</t>
  </si>
  <si>
    <t>გაბონი</t>
  </si>
  <si>
    <t>გამბია</t>
  </si>
  <si>
    <t>კამბოჯა</t>
  </si>
  <si>
    <t>მავრიტანია</t>
  </si>
  <si>
    <t>მალდივი</t>
  </si>
  <si>
    <t>რეუნიონი</t>
  </si>
  <si>
    <t>სამოა</t>
  </si>
  <si>
    <t>სოლომონის კუნძულები</t>
  </si>
  <si>
    <t>ტანზანია</t>
  </si>
  <si>
    <t>ტონგა</t>
  </si>
  <si>
    <t>პუერტო-რიკო</t>
  </si>
  <si>
    <t>ფიჯი</t>
  </si>
  <si>
    <t>ჯიბუტი</t>
  </si>
  <si>
    <t>ნაურუ</t>
  </si>
  <si>
    <t>მალავი</t>
  </si>
  <si>
    <t>მაიოტა</t>
  </si>
  <si>
    <t>ბურკინა-ფასო</t>
  </si>
  <si>
    <t>სვაზილენდი</t>
  </si>
  <si>
    <t>სურინამი</t>
  </si>
  <si>
    <t>გრენადა</t>
  </si>
  <si>
    <t>ბელიზი</t>
  </si>
  <si>
    <t>ბუტანი</t>
  </si>
  <si>
    <t>გაიანა</t>
  </si>
  <si>
    <t>კომორის კუნძულები</t>
  </si>
  <si>
    <t>პალაუ</t>
  </si>
  <si>
    <t>სენტ-ლუსია</t>
  </si>
  <si>
    <t>სან-ტომე და პრინსიპი</t>
  </si>
  <si>
    <t>ტოგო</t>
  </si>
  <si>
    <t>ჩადი</t>
  </si>
  <si>
    <t>ლესოტო</t>
  </si>
  <si>
    <t>გაერო</t>
  </si>
  <si>
    <t>ცენტრალური ამერ.</t>
  </si>
  <si>
    <t>ჩრდილოეთ ამერ.</t>
  </si>
  <si>
    <t>სამხრეთ ამერ.</t>
  </si>
  <si>
    <t>აღმოსავლეთ აზია/წყნარი ოკეანის აუზი</t>
  </si>
  <si>
    <t>ჩრდილო-აღმოსავლეთ აზია</t>
  </si>
  <si>
    <t>ოკეანეთი</t>
  </si>
  <si>
    <t>სამხრეთ აზია</t>
  </si>
  <si>
    <t>სამხრეთ-აღმოსავლეთ აზია</t>
  </si>
  <si>
    <t>შუა აღმოსავლეთი</t>
  </si>
  <si>
    <t>აფრიკა</t>
  </si>
  <si>
    <t>აღმოსავლეთ აფრიკა</t>
  </si>
  <si>
    <t>დასავლეთ აფრიკა</t>
  </si>
  <si>
    <t>ჩრდილოეთ აფრიკა</t>
  </si>
  <si>
    <t>ცენტრალური აფრიკა</t>
  </si>
  <si>
    <t xml:space="preserve">ტოპ 15 ქვეყანა </t>
  </si>
  <si>
    <t xml:space="preserve">ცვლილება </t>
  </si>
  <si>
    <t>ცვლილება %</t>
  </si>
  <si>
    <t>წყარო: საქართველოს შინაგან საქმეთა სამინისტრო, საინფორმაციო-ანალიტიკური დეპარტამენტი</t>
  </si>
  <si>
    <t>შემოსვლები რეგიონების მიხედვით</t>
  </si>
  <si>
    <t>რეგიონი</t>
  </si>
  <si>
    <t>ბოსნია და ჰერცეგოვინა</t>
  </si>
  <si>
    <t>სერბეთი</t>
  </si>
  <si>
    <t>ტრანზიტი</t>
  </si>
  <si>
    <t>სულ</t>
  </si>
  <si>
    <t>ვიზიტის ტიპი</t>
  </si>
  <si>
    <t>ერთდღიანი ვიზიტი</t>
  </si>
  <si>
    <t xml:space="preserve"> 24 საათი და მეტი (ტურისტი)</t>
  </si>
  <si>
    <t>*2015 წლის მონაცემები წინასწარია და ექვემდებარება დაზუსტებას საქართველოს შინაგან საქმეთა სამინისტროს მიერ. დაზუსტებული მონაცემები გამოქვეყნდება 2016 წლის აპრილში.</t>
  </si>
  <si>
    <t>შემოსვლები ტიპების მიხედვით</t>
  </si>
  <si>
    <t>ახლო/შუა აღმოსავლეთი</t>
  </si>
  <si>
    <t>შემოსვლები საზღვრის ტიპის მიხედვით</t>
  </si>
  <si>
    <t>ტიპი</t>
  </si>
  <si>
    <t>საჰაერო</t>
  </si>
  <si>
    <t>სახმელეთო</t>
  </si>
  <si>
    <t>სარკინიგზო</t>
  </si>
  <si>
    <t>საზღვაო</t>
  </si>
  <si>
    <t>საზღვარი</t>
  </si>
  <si>
    <t>სარფი</t>
  </si>
  <si>
    <t>წითელი ხიდი</t>
  </si>
  <si>
    <t>ნინოწმინდა</t>
  </si>
  <si>
    <t>ვალე</t>
  </si>
  <si>
    <t>აეროპორტი ქუთაისი</t>
  </si>
  <si>
    <t>ვახტანგისი</t>
  </si>
  <si>
    <t>რკინიგზა გარდაბანი</t>
  </si>
  <si>
    <t>ახკერპი</t>
  </si>
  <si>
    <t>შემოსვლები საზღვრების მიხედვით</t>
  </si>
  <si>
    <t>მთლიანი ჯამი</t>
  </si>
  <si>
    <t>2014: 4 თვე</t>
  </si>
  <si>
    <t>2015: 4 თვე*</t>
  </si>
  <si>
    <t>ა.შ.შ.</t>
  </si>
  <si>
    <t>სადახლო</t>
  </si>
  <si>
    <t>ყაზბეგი</t>
  </si>
  <si>
    <t>აეროპორტი თბილისი</t>
  </si>
  <si>
    <t>ცოდნა</t>
  </si>
  <si>
    <t>გუგუთი</t>
  </si>
  <si>
    <t>აეროპორტი ბათუმი</t>
  </si>
  <si>
    <t>პორტი ფოთი</t>
  </si>
  <si>
    <t>პორტი ბათუმი</t>
  </si>
  <si>
    <t>რკინიგზა სადახლო</t>
  </si>
  <si>
    <t>პორტი ყულევი</t>
  </si>
  <si>
    <t>სამთაწყარო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</si>
</sst>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%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color rgb="FFFFFFFF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8"/>
      <color rgb="FF4B4B4B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indexed="8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b/>
      <sz val="12"/>
      <color indexed="8"/>
      <name val="Calibri"/>
      <family val="2"/>
    </font>
    <font>
      <b/>
      <sz val="1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</fills>
  <borders count="3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5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4" borderId="17" applyNumberFormat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2" fillId="7" borderId="0" applyNumberFormat="0" applyBorder="0" applyAlignment="0" applyProtection="0"/>
  </cellStyleXfs>
  <cellXfs count="120">
    <xf numFmtId="0" fontId="0" fillId="0" borderId="0" xfId="0">
      <alignment vertical="center"/>
    </xf>
    <xf numFmtId="0" fontId="4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NumberFormat="1" applyFont="1" applyFill="1" applyBorder="1" applyAlignment="1">
      <alignment wrapText="1"/>
    </xf>
    <xf numFmtId="9" fontId="14" fillId="0" borderId="5" xfId="4" applyFont="1" applyBorder="1" applyAlignment="1">
      <alignment horizontal="center" vertical="center"/>
    </xf>
    <xf numFmtId="9" fontId="14" fillId="0" borderId="6" xfId="4" applyFont="1" applyBorder="1" applyAlignment="1">
      <alignment horizontal="center" vertical="center"/>
    </xf>
    <xf numFmtId="0" fontId="15" fillId="0" borderId="0" xfId="0" applyNumberFormat="1" applyFont="1" applyFill="1" applyAlignme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3" fontId="13" fillId="0" borderId="11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9" fontId="9" fillId="0" borderId="0" xfId="3" applyFont="1" applyAlignment="1">
      <alignment horizontal="center" vertical="center"/>
    </xf>
    <xf numFmtId="0" fontId="16" fillId="0" borderId="0" xfId="0" applyFo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9" fontId="9" fillId="0" borderId="5" xfId="3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9" fontId="9" fillId="0" borderId="6" xfId="3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9" fontId="9" fillId="0" borderId="5" xfId="3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9" fontId="9" fillId="0" borderId="6" xfId="3" applyFont="1" applyBorder="1" applyAlignment="1">
      <alignment horizontal="center" vertical="center"/>
    </xf>
    <xf numFmtId="0" fontId="0" fillId="0" borderId="0" xfId="0" applyNumberFormat="1" applyBorder="1" applyAlignment="1"/>
    <xf numFmtId="0" fontId="14" fillId="0" borderId="15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3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14" fillId="0" borderId="1" xfId="2" applyNumberFormat="1" applyFont="1" applyBorder="1" applyAlignment="1">
      <alignment horizontal="center" vertical="center"/>
    </xf>
    <xf numFmtId="3" fontId="14" fillId="0" borderId="1" xfId="4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/>
    </xf>
    <xf numFmtId="3" fontId="14" fillId="0" borderId="4" xfId="4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9" fontId="14" fillId="2" borderId="5" xfId="4" applyFont="1" applyFill="1" applyBorder="1" applyAlignment="1">
      <alignment horizontal="center" vertical="center"/>
    </xf>
    <xf numFmtId="3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5" borderId="7" xfId="7" applyNumberFormat="1" applyBorder="1" applyAlignment="1">
      <alignment horizontal="center" vertical="center" wrapText="1"/>
    </xf>
    <xf numFmtId="0" fontId="19" fillId="5" borderId="8" xfId="7" applyNumberFormat="1" applyBorder="1" applyAlignment="1">
      <alignment horizontal="center" vertical="center" wrapText="1"/>
    </xf>
    <xf numFmtId="3" fontId="19" fillId="5" borderId="9" xfId="7" applyNumberFormat="1" applyBorder="1" applyAlignment="1">
      <alignment horizontal="center" vertical="center" wrapText="1"/>
    </xf>
    <xf numFmtId="0" fontId="19" fillId="5" borderId="14" xfId="7" applyBorder="1" applyAlignment="1">
      <alignment horizontal="center" vertical="center" wrapText="1"/>
    </xf>
    <xf numFmtId="0" fontId="19" fillId="5" borderId="8" xfId="7" applyBorder="1" applyAlignment="1">
      <alignment horizontal="center" vertical="center" wrapText="1"/>
    </xf>
    <xf numFmtId="0" fontId="19" fillId="5" borderId="9" xfId="7" applyBorder="1" applyAlignment="1">
      <alignment horizontal="center" vertical="center" wrapText="1"/>
    </xf>
    <xf numFmtId="3" fontId="2" fillId="7" borderId="1" xfId="9" applyNumberFormat="1" applyBorder="1" applyAlignment="1">
      <alignment horizontal="center" vertical="center"/>
    </xf>
    <xf numFmtId="9" fontId="2" fillId="7" borderId="5" xfId="9" applyNumberFormat="1" applyBorder="1" applyAlignment="1">
      <alignment horizontal="center" vertical="center"/>
    </xf>
    <xf numFmtId="3" fontId="2" fillId="7" borderId="12" xfId="9" applyNumberFormat="1" applyBorder="1" applyAlignment="1">
      <alignment horizontal="center" vertical="center"/>
    </xf>
    <xf numFmtId="3" fontId="2" fillId="7" borderId="1" xfId="9" applyNumberFormat="1" applyBorder="1" applyAlignment="1" applyProtection="1">
      <alignment horizontal="center" vertical="center" wrapText="1"/>
      <protection locked="0"/>
    </xf>
    <xf numFmtId="3" fontId="2" fillId="7" borderId="10" xfId="9" applyNumberFormat="1" applyBorder="1" applyAlignment="1">
      <alignment horizontal="center" vertical="center"/>
    </xf>
    <xf numFmtId="3" fontId="2" fillId="7" borderId="1" xfId="9" applyNumberFormat="1" applyBorder="1" applyAlignment="1">
      <alignment horizontal="center" vertical="center" wrapText="1"/>
    </xf>
    <xf numFmtId="3" fontId="19" fillId="6" borderId="17" xfId="8" applyNumberFormat="1" applyBorder="1" applyAlignment="1">
      <alignment horizontal="center" vertical="center" wrapText="1"/>
    </xf>
    <xf numFmtId="3" fontId="19" fillId="6" borderId="18" xfId="8" applyNumberFormat="1" applyBorder="1" applyAlignment="1">
      <alignment horizontal="center" vertical="center"/>
    </xf>
    <xf numFmtId="3" fontId="19" fillId="6" borderId="18" xfId="8" applyNumberFormat="1" applyBorder="1" applyAlignment="1" applyProtection="1">
      <alignment horizontal="center" vertical="center" wrapText="1"/>
      <protection locked="0"/>
    </xf>
    <xf numFmtId="0" fontId="18" fillId="4" borderId="19" xfId="6" applyNumberFormat="1" applyBorder="1" applyAlignment="1">
      <alignment horizontal="center" vertical="center"/>
    </xf>
    <xf numFmtId="3" fontId="18" fillId="4" borderId="17" xfId="6" applyNumberFormat="1" applyBorder="1" applyAlignment="1">
      <alignment horizontal="center" vertical="center"/>
    </xf>
    <xf numFmtId="9" fontId="18" fillId="4" borderId="20" xfId="6" applyNumberFormat="1" applyBorder="1" applyAlignment="1">
      <alignment horizontal="center" vertical="center"/>
    </xf>
    <xf numFmtId="0" fontId="19" fillId="6" borderId="19" xfId="8" applyNumberFormat="1" applyBorder="1" applyAlignment="1">
      <alignment horizontal="center" vertical="center"/>
    </xf>
    <xf numFmtId="9" fontId="19" fillId="6" borderId="20" xfId="8" applyNumberFormat="1" applyBorder="1" applyAlignment="1">
      <alignment horizontal="center" vertical="center"/>
    </xf>
    <xf numFmtId="0" fontId="19" fillId="6" borderId="21" xfId="8" applyNumberFormat="1" applyBorder="1" applyAlignment="1">
      <alignment horizontal="center" vertical="center"/>
    </xf>
    <xf numFmtId="9" fontId="19" fillId="6" borderId="22" xfId="8" applyNumberFormat="1" applyBorder="1" applyAlignment="1">
      <alignment horizontal="center" vertical="center"/>
    </xf>
    <xf numFmtId="0" fontId="19" fillId="6" borderId="21" xfId="8" applyNumberFormat="1" applyBorder="1" applyAlignment="1">
      <alignment horizontal="center" vertical="center" wrapText="1"/>
    </xf>
    <xf numFmtId="0" fontId="19" fillId="6" borderId="21" xfId="8" applyNumberForma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" fillId="7" borderId="2" xfId="9" applyNumberFormat="1" applyFont="1" applyBorder="1" applyAlignment="1">
      <alignment horizontal="center" vertical="center"/>
    </xf>
    <xf numFmtId="0" fontId="1" fillId="7" borderId="2" xfId="9" applyNumberFormat="1" applyFont="1" applyBorder="1" applyAlignment="1">
      <alignment horizontal="center" vertical="center" wrapText="1"/>
    </xf>
    <xf numFmtId="0" fontId="1" fillId="7" borderId="13" xfId="9" applyNumberFormat="1" applyFont="1" applyBorder="1" applyAlignment="1">
      <alignment horizontal="center" vertical="center"/>
    </xf>
    <xf numFmtId="1" fontId="1" fillId="7" borderId="2" xfId="9" applyNumberFormat="1" applyFont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wrapText="1"/>
    </xf>
    <xf numFmtId="0" fontId="18" fillId="4" borderId="19" xfId="6" applyNumberFormat="1" applyBorder="1" applyAlignment="1">
      <alignment horizontal="center"/>
    </xf>
    <xf numFmtId="0" fontId="19" fillId="5" borderId="7" xfId="7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 readingOrder="1"/>
      <protection locked="0"/>
    </xf>
    <xf numFmtId="9" fontId="14" fillId="0" borderId="5" xfId="3" applyFont="1" applyBorder="1" applyAlignment="1">
      <alignment horizontal="center" vertical="center"/>
    </xf>
    <xf numFmtId="164" fontId="14" fillId="0" borderId="5" xfId="3" applyNumberFormat="1" applyFont="1" applyBorder="1" applyAlignment="1">
      <alignment horizontal="center" vertical="center"/>
    </xf>
    <xf numFmtId="9" fontId="14" fillId="0" borderId="6" xfId="3" applyFont="1" applyBorder="1" applyAlignment="1">
      <alignment horizontal="center" vertical="center"/>
    </xf>
    <xf numFmtId="3" fontId="14" fillId="0" borderId="2" xfId="2" applyNumberFormat="1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3" fontId="17" fillId="2" borderId="4" xfId="0" applyNumberFormat="1" applyFont="1" applyFill="1" applyBorder="1" applyAlignment="1">
      <alignment horizontal="center" vertical="center"/>
    </xf>
    <xf numFmtId="0" fontId="19" fillId="5" borderId="24" xfId="7" applyNumberFormat="1" applyBorder="1" applyAlignment="1">
      <alignment horizontal="center" vertical="center" wrapText="1"/>
    </xf>
    <xf numFmtId="0" fontId="19" fillId="5" borderId="25" xfId="7" applyNumberFormat="1" applyBorder="1" applyAlignment="1">
      <alignment horizontal="center" vertical="center" wrapText="1"/>
    </xf>
    <xf numFmtId="0" fontId="19" fillId="5" borderId="26" xfId="7" applyNumberFormat="1" applyBorder="1" applyAlignment="1">
      <alignment horizontal="center" vertical="center" wrapText="1"/>
    </xf>
    <xf numFmtId="0" fontId="9" fillId="0" borderId="27" xfId="0" applyNumberFormat="1" applyFont="1" applyFill="1" applyBorder="1" applyAlignment="1">
      <alignment horizontal="center" vertical="center" wrapText="1"/>
    </xf>
    <xf numFmtId="9" fontId="10" fillId="0" borderId="28" xfId="3" applyFont="1" applyFill="1" applyBorder="1" applyAlignment="1">
      <alignment horizontal="center" vertical="center"/>
    </xf>
    <xf numFmtId="0" fontId="9" fillId="0" borderId="29" xfId="0" applyNumberFormat="1" applyFont="1" applyFill="1" applyBorder="1" applyAlignment="1">
      <alignment horizontal="center" vertical="center" wrapText="1"/>
    </xf>
    <xf numFmtId="9" fontId="10" fillId="0" borderId="5" xfId="3" applyFont="1" applyFill="1" applyBorder="1" applyAlignment="1">
      <alignment horizontal="center" vertical="center"/>
    </xf>
    <xf numFmtId="0" fontId="9" fillId="0" borderId="30" xfId="0" applyNumberFormat="1" applyFont="1" applyFill="1" applyBorder="1" applyAlignment="1">
      <alignment horizontal="center" vertical="center" wrapText="1"/>
    </xf>
    <xf numFmtId="9" fontId="10" fillId="0" borderId="6" xfId="3" applyFont="1" applyFill="1" applyBorder="1" applyAlignment="1">
      <alignment horizontal="center" vertical="center"/>
    </xf>
    <xf numFmtId="9" fontId="10" fillId="2" borderId="28" xfId="3" applyFont="1" applyFill="1" applyBorder="1" applyAlignment="1">
      <alignment horizontal="center" vertical="center"/>
    </xf>
    <xf numFmtId="9" fontId="10" fillId="2" borderId="31" xfId="3" applyFont="1" applyFill="1" applyBorder="1" applyAlignment="1">
      <alignment horizontal="center" vertical="center"/>
    </xf>
    <xf numFmtId="0" fontId="22" fillId="0" borderId="0" xfId="0" applyNumberFormat="1" applyFont="1" applyFill="1" applyAlignment="1"/>
    <xf numFmtId="0" fontId="10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0" fillId="0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left" wrapText="1"/>
    </xf>
    <xf numFmtId="0" fontId="6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 wrapText="1"/>
    </xf>
    <xf numFmtId="0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10">
    <cellStyle name="20% - Accent6" xfId="9" builtinId="5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2"/>
  <sheetViews>
    <sheetView tabSelected="1" workbookViewId="0">
      <selection activeCell="B2" sqref="B2"/>
    </sheetView>
  </sheetViews>
  <sheetFormatPr defaultRowHeight="15" customHeight="1"/>
  <cols>
    <col min="1" max="1" width="8.28515625" style="9" customWidth="1"/>
    <col min="2" max="2" width="35.5703125" style="9" customWidth="1"/>
    <col min="3" max="3" width="18.140625" style="9" customWidth="1"/>
    <col min="4" max="4" width="14.42578125" style="9" customWidth="1"/>
    <col min="5" max="5" width="14.28515625" style="9" customWidth="1"/>
    <col min="6" max="6" width="15.140625" style="9" customWidth="1"/>
    <col min="7" max="16384" width="9.140625" style="9"/>
  </cols>
  <sheetData>
    <row r="1" spans="2:15" ht="35.25" customHeight="1">
      <c r="B1" s="56" t="s">
        <v>0</v>
      </c>
      <c r="C1" s="57" t="s">
        <v>260</v>
      </c>
      <c r="D1" s="57" t="s">
        <v>261</v>
      </c>
      <c r="E1" s="57" t="s">
        <v>1</v>
      </c>
      <c r="F1" s="58" t="s">
        <v>2</v>
      </c>
      <c r="G1" s="49"/>
    </row>
    <row r="2" spans="2:15" ht="15" customHeight="1">
      <c r="B2" s="71" t="s">
        <v>3</v>
      </c>
      <c r="C2" s="72">
        <f>(C3+C63+C110+C155+C170+C227)</f>
        <v>1403532</v>
      </c>
      <c r="D2" s="72">
        <f>(D3+D63+D110+D155+D170+D227)</f>
        <v>1381000</v>
      </c>
      <c r="E2" s="72">
        <f>D2-C2</f>
        <v>-22532</v>
      </c>
      <c r="F2" s="73">
        <f>E2/C2</f>
        <v>-1.6053784309869673E-2</v>
      </c>
      <c r="G2" s="22"/>
      <c r="J2" s="21"/>
      <c r="K2" s="39"/>
    </row>
    <row r="3" spans="2:15" ht="15" customHeight="1">
      <c r="B3" s="74" t="s">
        <v>4</v>
      </c>
      <c r="C3" s="68">
        <f>C4+C25+C33+C49+C59</f>
        <v>1361308</v>
      </c>
      <c r="D3" s="68">
        <f>D4+D25+D33+D49+D59</f>
        <v>1353247</v>
      </c>
      <c r="E3" s="68">
        <f>D3-C3</f>
        <v>-8061</v>
      </c>
      <c r="F3" s="75">
        <f t="shared" ref="F3:F64" si="0">E3/C3</f>
        <v>-5.9215107822770457E-3</v>
      </c>
      <c r="L3" s="22"/>
    </row>
    <row r="4" spans="2:15" ht="30">
      <c r="B4" s="82" t="s">
        <v>5</v>
      </c>
      <c r="C4" s="62">
        <f>SUM(C5:C24)</f>
        <v>930729</v>
      </c>
      <c r="D4" s="62">
        <f>SUM(D5:D24)</f>
        <v>949309</v>
      </c>
      <c r="E4" s="62">
        <f>D4-C4</f>
        <v>18580</v>
      </c>
      <c r="F4" s="63">
        <f t="shared" si="0"/>
        <v>1.9962846327985912E-2</v>
      </c>
    </row>
    <row r="5" spans="2:15" s="20" customFormat="1" ht="12">
      <c r="B5" s="28" t="s">
        <v>7</v>
      </c>
      <c r="C5" s="51">
        <v>350254</v>
      </c>
      <c r="D5" s="42">
        <v>373350</v>
      </c>
      <c r="E5" s="43">
        <f>D5-C5</f>
        <v>23096</v>
      </c>
      <c r="F5" s="29">
        <f t="shared" si="0"/>
        <v>6.5940717308010752E-2</v>
      </c>
      <c r="H5" s="50"/>
      <c r="I5" s="22"/>
      <c r="L5" s="22"/>
    </row>
    <row r="6" spans="2:15" s="20" customFormat="1" ht="12">
      <c r="B6" s="28" t="s">
        <v>8</v>
      </c>
      <c r="C6" s="51">
        <v>2896</v>
      </c>
      <c r="D6" s="42">
        <v>3973</v>
      </c>
      <c r="E6" s="43">
        <f t="shared" ref="E6:E69" si="1">D6-C6</f>
        <v>1077</v>
      </c>
      <c r="F6" s="29">
        <f t="shared" si="0"/>
        <v>0.37189226519337015</v>
      </c>
      <c r="G6" s="55"/>
      <c r="H6" s="50"/>
      <c r="O6" s="23"/>
    </row>
    <row r="7" spans="2:15" s="20" customFormat="1" ht="12">
      <c r="B7" s="28" t="s">
        <v>9</v>
      </c>
      <c r="C7" s="51">
        <v>2994</v>
      </c>
      <c r="D7" s="42">
        <v>2957</v>
      </c>
      <c r="E7" s="43">
        <f t="shared" si="1"/>
        <v>-37</v>
      </c>
      <c r="F7" s="29">
        <f t="shared" si="0"/>
        <v>-1.2358049432197728E-2</v>
      </c>
      <c r="G7" s="55"/>
      <c r="H7" s="50"/>
    </row>
    <row r="8" spans="2:15" ht="15" customHeight="1">
      <c r="B8" s="30" t="s">
        <v>11</v>
      </c>
      <c r="C8" s="51">
        <v>820</v>
      </c>
      <c r="D8" s="42">
        <v>835</v>
      </c>
      <c r="E8" s="43">
        <f t="shared" si="1"/>
        <v>15</v>
      </c>
      <c r="F8" s="29">
        <f t="shared" si="0"/>
        <v>1.8292682926829267E-2</v>
      </c>
      <c r="G8" s="55"/>
      <c r="H8" s="50"/>
    </row>
    <row r="9" spans="2:15" ht="15" customHeight="1">
      <c r="B9" s="30" t="s">
        <v>23</v>
      </c>
      <c r="C9" s="51">
        <v>632</v>
      </c>
      <c r="D9" s="42">
        <v>873</v>
      </c>
      <c r="E9" s="43">
        <f t="shared" si="1"/>
        <v>241</v>
      </c>
      <c r="F9" s="29">
        <f t="shared" si="0"/>
        <v>0.38132911392405061</v>
      </c>
      <c r="G9" s="55"/>
      <c r="H9" s="50"/>
    </row>
    <row r="10" spans="2:15" ht="15" customHeight="1">
      <c r="B10" s="30" t="s">
        <v>15</v>
      </c>
      <c r="C10" s="51">
        <v>1721</v>
      </c>
      <c r="D10" s="42">
        <v>1778</v>
      </c>
      <c r="E10" s="43">
        <f t="shared" si="1"/>
        <v>57</v>
      </c>
      <c r="F10" s="29">
        <f t="shared" si="0"/>
        <v>3.3120278907611857E-2</v>
      </c>
      <c r="G10" s="55"/>
      <c r="H10" s="50"/>
    </row>
    <row r="11" spans="2:15" ht="15" customHeight="1">
      <c r="B11" s="30" t="s">
        <v>16</v>
      </c>
      <c r="C11" s="51">
        <v>1996</v>
      </c>
      <c r="D11" s="42">
        <v>3332</v>
      </c>
      <c r="E11" s="43">
        <f t="shared" si="1"/>
        <v>1336</v>
      </c>
      <c r="F11" s="29">
        <f t="shared" si="0"/>
        <v>0.66933867735470942</v>
      </c>
      <c r="G11" s="55"/>
      <c r="H11" s="50"/>
    </row>
    <row r="12" spans="2:15" s="20" customFormat="1" ht="15" customHeight="1">
      <c r="B12" s="28" t="s">
        <v>17</v>
      </c>
      <c r="C12" s="51">
        <v>1564</v>
      </c>
      <c r="D12" s="42">
        <v>2000</v>
      </c>
      <c r="E12" s="43">
        <f t="shared" si="1"/>
        <v>436</v>
      </c>
      <c r="F12" s="29">
        <f t="shared" si="0"/>
        <v>0.27877237851662406</v>
      </c>
      <c r="G12" s="55"/>
      <c r="H12" s="50"/>
    </row>
    <row r="13" spans="2:15" s="20" customFormat="1" ht="15" customHeight="1">
      <c r="B13" s="28" t="s">
        <v>18</v>
      </c>
      <c r="C13" s="51">
        <v>7558</v>
      </c>
      <c r="D13" s="42">
        <v>6254</v>
      </c>
      <c r="E13" s="43">
        <f t="shared" si="1"/>
        <v>-1304</v>
      </c>
      <c r="F13" s="29">
        <f t="shared" si="0"/>
        <v>-0.17253241598306429</v>
      </c>
      <c r="G13" s="55"/>
      <c r="H13" s="50"/>
    </row>
    <row r="14" spans="2:15" ht="15" customHeight="1">
      <c r="B14" s="30" t="s">
        <v>19</v>
      </c>
      <c r="C14" s="51">
        <v>1236</v>
      </c>
      <c r="D14" s="42">
        <v>1193</v>
      </c>
      <c r="E14" s="43">
        <f t="shared" si="1"/>
        <v>-43</v>
      </c>
      <c r="F14" s="29">
        <f t="shared" si="0"/>
        <v>-3.4789644012944987E-2</v>
      </c>
      <c r="G14" s="55"/>
      <c r="H14" s="50"/>
    </row>
    <row r="15" spans="2:15" ht="15" customHeight="1">
      <c r="B15" s="30" t="s">
        <v>20</v>
      </c>
      <c r="C15" s="51">
        <v>187847</v>
      </c>
      <c r="D15" s="42">
        <v>181587</v>
      </c>
      <c r="E15" s="43">
        <f t="shared" si="1"/>
        <v>-6260</v>
      </c>
      <c r="F15" s="29">
        <f t="shared" si="0"/>
        <v>-3.3324993212561285E-2</v>
      </c>
      <c r="G15" s="55"/>
      <c r="H15" s="50"/>
    </row>
    <row r="16" spans="2:15" s="20" customFormat="1" ht="15" customHeight="1">
      <c r="B16" s="28" t="s">
        <v>21</v>
      </c>
      <c r="C16" s="51">
        <v>383</v>
      </c>
      <c r="D16" s="42">
        <v>663</v>
      </c>
      <c r="E16" s="43">
        <f t="shared" si="1"/>
        <v>280</v>
      </c>
      <c r="F16" s="29">
        <f t="shared" si="0"/>
        <v>0.7310704960835509</v>
      </c>
      <c r="G16" s="55"/>
      <c r="H16" s="50"/>
    </row>
    <row r="17" spans="2:8" ht="15" customHeight="1">
      <c r="B17" s="30" t="s">
        <v>6</v>
      </c>
      <c r="C17" s="51">
        <v>324005</v>
      </c>
      <c r="D17" s="42">
        <v>325517</v>
      </c>
      <c r="E17" s="43">
        <f t="shared" si="1"/>
        <v>1512</v>
      </c>
      <c r="F17" s="29">
        <f t="shared" si="0"/>
        <v>4.6665946513171092E-3</v>
      </c>
      <c r="G17" s="55"/>
      <c r="H17" s="50"/>
    </row>
    <row r="18" spans="2:8" ht="15" customHeight="1">
      <c r="B18" s="30" t="s">
        <v>22</v>
      </c>
      <c r="C18" s="51">
        <v>205</v>
      </c>
      <c r="D18" s="42">
        <v>279</v>
      </c>
      <c r="E18" s="43">
        <f t="shared" si="1"/>
        <v>74</v>
      </c>
      <c r="F18" s="29">
        <f t="shared" si="0"/>
        <v>0.36097560975609755</v>
      </c>
      <c r="G18" s="55"/>
      <c r="H18" s="50"/>
    </row>
    <row r="19" spans="2:8" s="20" customFormat="1" ht="15" customHeight="1">
      <c r="B19" s="28" t="s">
        <v>25</v>
      </c>
      <c r="C19" s="51">
        <v>853</v>
      </c>
      <c r="D19" s="42">
        <v>1710</v>
      </c>
      <c r="E19" s="43">
        <f t="shared" si="1"/>
        <v>857</v>
      </c>
      <c r="F19" s="29">
        <f t="shared" si="0"/>
        <v>1.0046893317702228</v>
      </c>
      <c r="G19" s="55"/>
      <c r="H19" s="50"/>
    </row>
    <row r="20" spans="2:8" ht="15" customHeight="1">
      <c r="B20" s="30" t="s">
        <v>24</v>
      </c>
      <c r="C20" s="51">
        <v>38184</v>
      </c>
      <c r="D20" s="42">
        <v>32897</v>
      </c>
      <c r="E20" s="43">
        <f t="shared" si="1"/>
        <v>-5287</v>
      </c>
      <c r="F20" s="29">
        <f t="shared" si="0"/>
        <v>-0.13846113555415882</v>
      </c>
      <c r="G20" s="55"/>
      <c r="H20" s="50"/>
    </row>
    <row r="21" spans="2:8" s="20" customFormat="1" ht="15" customHeight="1">
      <c r="B21" s="28" t="s">
        <v>12</v>
      </c>
      <c r="C21" s="51">
        <v>501</v>
      </c>
      <c r="D21" s="42">
        <v>1103</v>
      </c>
      <c r="E21" s="43">
        <f t="shared" si="1"/>
        <v>602</v>
      </c>
      <c r="F21" s="29">
        <f t="shared" si="0"/>
        <v>1.2015968063872255</v>
      </c>
      <c r="G21" s="55"/>
      <c r="H21" s="50"/>
    </row>
    <row r="22" spans="2:8" s="20" customFormat="1" ht="15" customHeight="1">
      <c r="B22" s="31" t="s">
        <v>13</v>
      </c>
      <c r="C22" s="51">
        <v>5285</v>
      </c>
      <c r="D22" s="42">
        <v>6803</v>
      </c>
      <c r="E22" s="43">
        <f t="shared" si="1"/>
        <v>1518</v>
      </c>
      <c r="F22" s="29">
        <f t="shared" si="0"/>
        <v>0.28722800378429519</v>
      </c>
      <c r="G22" s="55"/>
      <c r="H22" s="50"/>
    </row>
    <row r="23" spans="2:8" s="20" customFormat="1" ht="15" customHeight="1">
      <c r="B23" s="31" t="s">
        <v>14</v>
      </c>
      <c r="C23" s="51">
        <v>617</v>
      </c>
      <c r="D23" s="42">
        <v>788</v>
      </c>
      <c r="E23" s="43">
        <f t="shared" si="1"/>
        <v>171</v>
      </c>
      <c r="F23" s="29">
        <f t="shared" si="0"/>
        <v>0.2771474878444084</v>
      </c>
      <c r="G23" s="55"/>
      <c r="H23" s="50"/>
    </row>
    <row r="24" spans="2:8" s="20" customFormat="1" ht="15" customHeight="1">
      <c r="B24" s="31" t="s">
        <v>10</v>
      </c>
      <c r="C24" s="51">
        <v>1178</v>
      </c>
      <c r="D24" s="42">
        <v>1417</v>
      </c>
      <c r="E24" s="43">
        <f t="shared" si="1"/>
        <v>239</v>
      </c>
      <c r="F24" s="29">
        <f t="shared" si="0"/>
        <v>0.20288624787775891</v>
      </c>
      <c r="G24" s="55"/>
      <c r="H24" s="50"/>
    </row>
    <row r="25" spans="2:8" ht="15" customHeight="1">
      <c r="B25" s="83" t="s">
        <v>26</v>
      </c>
      <c r="C25" s="64">
        <f>SUM(C26:C32)</f>
        <v>6548</v>
      </c>
      <c r="D25" s="64">
        <f>SUM(D26:D32)</f>
        <v>7197</v>
      </c>
      <c r="E25" s="62">
        <f t="shared" si="1"/>
        <v>649</v>
      </c>
      <c r="F25" s="63">
        <f t="shared" si="0"/>
        <v>9.9114233353695791E-2</v>
      </c>
      <c r="G25" s="54"/>
      <c r="H25" s="50"/>
    </row>
    <row r="26" spans="2:8" ht="15" customHeight="1">
      <c r="B26" s="28" t="s">
        <v>33</v>
      </c>
      <c r="C26" s="51">
        <v>3595</v>
      </c>
      <c r="D26" s="42">
        <v>4090</v>
      </c>
      <c r="E26" s="43">
        <f t="shared" si="1"/>
        <v>495</v>
      </c>
      <c r="F26" s="29">
        <f t="shared" si="0"/>
        <v>0.13769123783031989</v>
      </c>
      <c r="G26" s="54"/>
      <c r="H26" s="50"/>
    </row>
    <row r="27" spans="2:8" ht="15" customHeight="1">
      <c r="B27" s="30" t="s">
        <v>27</v>
      </c>
      <c r="C27" s="51">
        <v>515</v>
      </c>
      <c r="D27" s="42">
        <v>513</v>
      </c>
      <c r="E27" s="43">
        <f t="shared" si="1"/>
        <v>-2</v>
      </c>
      <c r="F27" s="29">
        <f t="shared" si="0"/>
        <v>-3.8834951456310678E-3</v>
      </c>
      <c r="G27" s="55"/>
      <c r="H27" s="50"/>
    </row>
    <row r="28" spans="2:8" ht="15" customHeight="1">
      <c r="B28" s="30" t="s">
        <v>30</v>
      </c>
      <c r="C28" s="51">
        <v>307</v>
      </c>
      <c r="D28" s="42">
        <v>335</v>
      </c>
      <c r="E28" s="43">
        <f t="shared" si="1"/>
        <v>28</v>
      </c>
      <c r="F28" s="29">
        <f t="shared" si="0"/>
        <v>9.1205211726384364E-2</v>
      </c>
      <c r="G28" s="55"/>
      <c r="H28" s="50"/>
    </row>
    <row r="29" spans="2:8" ht="15" customHeight="1">
      <c r="B29" s="30" t="s">
        <v>29</v>
      </c>
      <c r="C29" s="51">
        <v>19</v>
      </c>
      <c r="D29" s="42">
        <v>30</v>
      </c>
      <c r="E29" s="43">
        <f t="shared" si="1"/>
        <v>11</v>
      </c>
      <c r="F29" s="29">
        <f t="shared" si="0"/>
        <v>0.57894736842105265</v>
      </c>
      <c r="G29" s="55"/>
      <c r="H29" s="50"/>
    </row>
    <row r="30" spans="2:8" ht="15" customHeight="1">
      <c r="B30" s="30" t="s">
        <v>31</v>
      </c>
      <c r="C30" s="51">
        <v>524</v>
      </c>
      <c r="D30" s="42">
        <v>567</v>
      </c>
      <c r="E30" s="43">
        <f t="shared" si="1"/>
        <v>43</v>
      </c>
      <c r="F30" s="29">
        <f t="shared" si="0"/>
        <v>8.2061068702290074E-2</v>
      </c>
      <c r="G30" s="55"/>
      <c r="H30" s="50"/>
    </row>
    <row r="31" spans="2:8" ht="15" customHeight="1">
      <c r="B31" s="30" t="s">
        <v>28</v>
      </c>
      <c r="C31" s="51">
        <v>544</v>
      </c>
      <c r="D31" s="42">
        <v>593</v>
      </c>
      <c r="E31" s="43">
        <f t="shared" si="1"/>
        <v>49</v>
      </c>
      <c r="F31" s="29">
        <f t="shared" si="0"/>
        <v>9.0073529411764705E-2</v>
      </c>
      <c r="G31" s="55"/>
      <c r="H31" s="50"/>
    </row>
    <row r="32" spans="2:8" ht="15" customHeight="1">
      <c r="B32" s="28" t="s">
        <v>32</v>
      </c>
      <c r="C32" s="51">
        <v>1044</v>
      </c>
      <c r="D32" s="42">
        <v>1069</v>
      </c>
      <c r="E32" s="43">
        <f t="shared" si="1"/>
        <v>25</v>
      </c>
      <c r="F32" s="29">
        <f t="shared" si="0"/>
        <v>2.3946360153256706E-2</v>
      </c>
      <c r="G32" s="55"/>
      <c r="H32" s="50"/>
    </row>
    <row r="33" spans="2:8" ht="15" customHeight="1">
      <c r="B33" s="81" t="s">
        <v>34</v>
      </c>
      <c r="C33" s="62">
        <f>SUM(C34:C48)</f>
        <v>9856</v>
      </c>
      <c r="D33" s="62">
        <f>SUM(D34:D48)</f>
        <v>9641</v>
      </c>
      <c r="E33" s="62">
        <f t="shared" si="1"/>
        <v>-215</v>
      </c>
      <c r="F33" s="63">
        <f t="shared" si="0"/>
        <v>-2.1814123376623376E-2</v>
      </c>
      <c r="G33" s="54"/>
      <c r="H33" s="50"/>
    </row>
    <row r="34" spans="2:8" ht="15" customHeight="1">
      <c r="B34" s="30" t="s">
        <v>35</v>
      </c>
      <c r="C34" s="51">
        <v>68</v>
      </c>
      <c r="D34" s="42">
        <v>81</v>
      </c>
      <c r="E34" s="43">
        <f t="shared" si="1"/>
        <v>13</v>
      </c>
      <c r="F34" s="29">
        <f t="shared" si="0"/>
        <v>0.19117647058823528</v>
      </c>
      <c r="G34" s="54"/>
      <c r="H34" s="50"/>
    </row>
    <row r="35" spans="2:8" ht="15" customHeight="1">
      <c r="B35" s="30" t="s">
        <v>36</v>
      </c>
      <c r="C35" s="51">
        <v>0</v>
      </c>
      <c r="D35" s="42">
        <v>4</v>
      </c>
      <c r="E35" s="43">
        <f t="shared" si="1"/>
        <v>4</v>
      </c>
      <c r="F35" s="29"/>
      <c r="G35" s="55"/>
      <c r="H35" s="22"/>
    </row>
    <row r="36" spans="2:8" ht="12">
      <c r="B36" s="30" t="s">
        <v>233</v>
      </c>
      <c r="C36" s="51">
        <v>174</v>
      </c>
      <c r="D36" s="42">
        <v>191</v>
      </c>
      <c r="E36" s="43">
        <f t="shared" si="1"/>
        <v>17</v>
      </c>
      <c r="F36" s="29">
        <f t="shared" si="0"/>
        <v>9.7701149425287362E-2</v>
      </c>
      <c r="G36" s="55"/>
      <c r="H36" s="50"/>
    </row>
    <row r="37" spans="2:8" ht="15" customHeight="1">
      <c r="B37" s="28" t="s">
        <v>47</v>
      </c>
      <c r="C37" s="51">
        <v>1143</v>
      </c>
      <c r="D37" s="42">
        <v>1283</v>
      </c>
      <c r="E37" s="43">
        <f t="shared" si="1"/>
        <v>140</v>
      </c>
      <c r="F37" s="29">
        <f t="shared" si="0"/>
        <v>0.12248468941382328</v>
      </c>
      <c r="G37" s="55"/>
      <c r="H37" s="50"/>
    </row>
    <row r="38" spans="2:8" ht="15" customHeight="1">
      <c r="B38" s="28" t="s">
        <v>39</v>
      </c>
      <c r="C38" s="51">
        <v>2</v>
      </c>
      <c r="D38" s="42">
        <v>5</v>
      </c>
      <c r="E38" s="43">
        <f t="shared" si="1"/>
        <v>3</v>
      </c>
      <c r="F38" s="29"/>
      <c r="G38" s="55"/>
      <c r="H38" s="50"/>
    </row>
    <row r="39" spans="2:8" ht="15" customHeight="1">
      <c r="B39" s="28" t="s">
        <v>40</v>
      </c>
      <c r="C39" s="51">
        <v>2288</v>
      </c>
      <c r="D39" s="42">
        <v>2384</v>
      </c>
      <c r="E39" s="43">
        <f t="shared" si="1"/>
        <v>96</v>
      </c>
      <c r="F39" s="29">
        <f t="shared" si="0"/>
        <v>4.195804195804196E-2</v>
      </c>
      <c r="G39" s="55"/>
      <c r="H39" s="50"/>
    </row>
    <row r="40" spans="2:8" ht="15" customHeight="1">
      <c r="B40" s="28" t="s">
        <v>41</v>
      </c>
      <c r="C40" s="51">
        <v>107</v>
      </c>
      <c r="D40" s="42">
        <v>50</v>
      </c>
      <c r="E40" s="43">
        <f t="shared" si="1"/>
        <v>-57</v>
      </c>
      <c r="F40" s="29">
        <f t="shared" si="0"/>
        <v>-0.53271028037383172</v>
      </c>
      <c r="G40" s="55"/>
      <c r="H40" s="50"/>
    </row>
    <row r="41" spans="2:8" ht="15" customHeight="1">
      <c r="B41" s="28" t="s">
        <v>42</v>
      </c>
      <c r="C41" s="51">
        <v>49</v>
      </c>
      <c r="D41" s="42">
        <v>102</v>
      </c>
      <c r="E41" s="43">
        <f t="shared" si="1"/>
        <v>53</v>
      </c>
      <c r="F41" s="29">
        <f t="shared" si="0"/>
        <v>1.0816326530612246</v>
      </c>
      <c r="G41" s="55"/>
      <c r="H41" s="50"/>
    </row>
    <row r="42" spans="2:8" ht="12">
      <c r="B42" s="28" t="s">
        <v>43</v>
      </c>
      <c r="C42" s="51">
        <v>31</v>
      </c>
      <c r="D42" s="42">
        <v>31</v>
      </c>
      <c r="E42" s="43">
        <f t="shared" si="1"/>
        <v>0</v>
      </c>
      <c r="F42" s="29">
        <f t="shared" si="0"/>
        <v>0</v>
      </c>
      <c r="G42" s="55"/>
      <c r="H42" s="50"/>
    </row>
    <row r="43" spans="2:8" ht="12">
      <c r="B43" s="28" t="s">
        <v>44</v>
      </c>
      <c r="C43" s="51">
        <v>268</v>
      </c>
      <c r="D43" s="42">
        <v>448</v>
      </c>
      <c r="E43" s="43">
        <f t="shared" si="1"/>
        <v>180</v>
      </c>
      <c r="F43" s="29">
        <f t="shared" si="0"/>
        <v>0.67164179104477617</v>
      </c>
      <c r="G43" s="55"/>
      <c r="H43" s="50"/>
    </row>
    <row r="44" spans="2:8" ht="12">
      <c r="B44" s="28" t="s">
        <v>38</v>
      </c>
      <c r="C44" s="51">
        <v>4686</v>
      </c>
      <c r="D44" s="42">
        <v>3934</v>
      </c>
      <c r="E44" s="43">
        <f t="shared" si="1"/>
        <v>-752</v>
      </c>
      <c r="F44" s="29">
        <f t="shared" si="0"/>
        <v>-0.16047801963294922</v>
      </c>
      <c r="G44" s="55"/>
      <c r="H44" s="50"/>
    </row>
    <row r="45" spans="2:8" ht="12">
      <c r="B45" s="28" t="s">
        <v>45</v>
      </c>
      <c r="C45" s="51">
        <v>2</v>
      </c>
      <c r="D45" s="42">
        <v>3</v>
      </c>
      <c r="E45" s="43">
        <f t="shared" si="1"/>
        <v>1</v>
      </c>
      <c r="F45" s="29">
        <f t="shared" si="0"/>
        <v>0.5</v>
      </c>
      <c r="G45" s="55"/>
      <c r="H45" s="50"/>
    </row>
    <row r="46" spans="2:8" ht="15" customHeight="1">
      <c r="B46" s="28" t="s">
        <v>234</v>
      </c>
      <c r="C46" s="51">
        <v>465</v>
      </c>
      <c r="D46" s="42">
        <v>499</v>
      </c>
      <c r="E46" s="43">
        <f t="shared" si="1"/>
        <v>34</v>
      </c>
      <c r="F46" s="29">
        <f t="shared" si="0"/>
        <v>7.3118279569892475E-2</v>
      </c>
      <c r="G46" s="55"/>
      <c r="H46" s="50"/>
    </row>
    <row r="47" spans="2:8" ht="15" customHeight="1">
      <c r="B47" s="28" t="s">
        <v>46</v>
      </c>
      <c r="C47" s="51">
        <v>249</v>
      </c>
      <c r="D47" s="42">
        <v>301</v>
      </c>
      <c r="E47" s="43">
        <f t="shared" si="1"/>
        <v>52</v>
      </c>
      <c r="F47" s="29">
        <f t="shared" si="0"/>
        <v>0.20883534136546184</v>
      </c>
      <c r="G47" s="55"/>
      <c r="H47" s="50"/>
    </row>
    <row r="48" spans="2:8" ht="15" customHeight="1">
      <c r="B48" s="28" t="s">
        <v>37</v>
      </c>
      <c r="C48" s="51">
        <v>324</v>
      </c>
      <c r="D48" s="42">
        <v>325</v>
      </c>
      <c r="E48" s="43">
        <f t="shared" si="1"/>
        <v>1</v>
      </c>
      <c r="F48" s="29">
        <f t="shared" si="0"/>
        <v>3.0864197530864196E-3</v>
      </c>
      <c r="G48" s="55"/>
      <c r="H48" s="50"/>
    </row>
    <row r="49" spans="1:8" ht="15" customHeight="1">
      <c r="B49" s="81" t="s">
        <v>48</v>
      </c>
      <c r="C49" s="62">
        <f>SUM(C50:C58)</f>
        <v>13527</v>
      </c>
      <c r="D49" s="62">
        <f>SUM(D50:D58)</f>
        <v>16373</v>
      </c>
      <c r="E49" s="62">
        <f t="shared" si="1"/>
        <v>2846</v>
      </c>
      <c r="F49" s="63">
        <f t="shared" si="0"/>
        <v>0.21039402676129224</v>
      </c>
      <c r="G49" s="54"/>
      <c r="H49" s="50"/>
    </row>
    <row r="50" spans="1:8" ht="15" customHeight="1">
      <c r="A50" s="18"/>
      <c r="B50" s="30" t="s">
        <v>67</v>
      </c>
      <c r="C50" s="51">
        <v>1142</v>
      </c>
      <c r="D50" s="42">
        <v>1311</v>
      </c>
      <c r="E50" s="43">
        <f t="shared" si="1"/>
        <v>169</v>
      </c>
      <c r="F50" s="29">
        <f t="shared" si="0"/>
        <v>0.14798598949211908</v>
      </c>
      <c r="G50" s="54"/>
      <c r="H50" s="50"/>
    </row>
    <row r="51" spans="1:8" ht="15" customHeight="1">
      <c r="A51" s="18"/>
      <c r="B51" s="30" t="s">
        <v>49</v>
      </c>
      <c r="C51" s="51">
        <v>827</v>
      </c>
      <c r="D51" s="42">
        <v>813</v>
      </c>
      <c r="E51" s="43">
        <f t="shared" si="1"/>
        <v>-14</v>
      </c>
      <c r="F51" s="29">
        <f t="shared" si="0"/>
        <v>-1.6928657799274487E-2</v>
      </c>
      <c r="G51" s="55"/>
      <c r="H51" s="50"/>
    </row>
    <row r="52" spans="1:8" ht="15" customHeight="1">
      <c r="A52" s="18"/>
      <c r="B52" s="28" t="s">
        <v>51</v>
      </c>
      <c r="C52" s="51">
        <v>6096</v>
      </c>
      <c r="D52" s="42">
        <v>8676</v>
      </c>
      <c r="E52" s="43">
        <f t="shared" si="1"/>
        <v>2580</v>
      </c>
      <c r="F52" s="29">
        <f t="shared" si="0"/>
        <v>0.42322834645669294</v>
      </c>
      <c r="G52" s="55"/>
      <c r="H52" s="50"/>
    </row>
    <row r="53" spans="1:8" ht="12.75">
      <c r="A53" s="18"/>
      <c r="B53" s="28" t="s">
        <v>52</v>
      </c>
      <c r="C53" s="51">
        <v>26</v>
      </c>
      <c r="D53" s="42">
        <v>4</v>
      </c>
      <c r="E53" s="43">
        <f t="shared" si="1"/>
        <v>-22</v>
      </c>
      <c r="F53" s="29">
        <f t="shared" si="0"/>
        <v>-0.84615384615384615</v>
      </c>
      <c r="G53" s="55"/>
      <c r="H53" s="50"/>
    </row>
    <row r="54" spans="1:8" ht="12.75">
      <c r="A54" s="18"/>
      <c r="B54" s="28" t="s">
        <v>53</v>
      </c>
      <c r="C54" s="51">
        <v>47</v>
      </c>
      <c r="D54" s="42">
        <v>41</v>
      </c>
      <c r="E54" s="43">
        <f t="shared" si="1"/>
        <v>-6</v>
      </c>
      <c r="F54" s="29">
        <f t="shared" si="0"/>
        <v>-0.1276595744680851</v>
      </c>
      <c r="G54" s="55"/>
      <c r="H54" s="50"/>
    </row>
    <row r="55" spans="1:8" ht="12.75">
      <c r="A55" s="18"/>
      <c r="B55" s="28" t="s">
        <v>54</v>
      </c>
      <c r="C55" s="51">
        <v>2</v>
      </c>
      <c r="D55" s="42">
        <v>3</v>
      </c>
      <c r="E55" s="43">
        <f t="shared" si="1"/>
        <v>1</v>
      </c>
      <c r="F55" s="29"/>
      <c r="G55" s="55"/>
      <c r="H55" s="50"/>
    </row>
    <row r="56" spans="1:8" ht="12" customHeight="1">
      <c r="A56" s="18"/>
      <c r="B56" s="28" t="s">
        <v>55</v>
      </c>
      <c r="C56" s="51">
        <v>1765</v>
      </c>
      <c r="D56" s="42">
        <v>1827</v>
      </c>
      <c r="E56" s="43">
        <f t="shared" si="1"/>
        <v>62</v>
      </c>
      <c r="F56" s="29">
        <f t="shared" si="0"/>
        <v>3.5127478753541073E-2</v>
      </c>
      <c r="G56" s="55"/>
      <c r="H56" s="50"/>
    </row>
    <row r="57" spans="1:8" ht="15" customHeight="1">
      <c r="A57" s="18"/>
      <c r="B57" s="28" t="s">
        <v>50</v>
      </c>
      <c r="C57" s="51">
        <v>2796</v>
      </c>
      <c r="D57" s="42">
        <v>2768</v>
      </c>
      <c r="E57" s="43">
        <f t="shared" si="1"/>
        <v>-28</v>
      </c>
      <c r="F57" s="29">
        <f t="shared" si="0"/>
        <v>-1.0014306151645207E-2</v>
      </c>
      <c r="G57" s="55"/>
      <c r="H57" s="50"/>
    </row>
    <row r="58" spans="1:8" ht="12.75">
      <c r="A58" s="18"/>
      <c r="B58" s="28" t="s">
        <v>56</v>
      </c>
      <c r="C58" s="51">
        <v>826</v>
      </c>
      <c r="D58" s="42">
        <v>930</v>
      </c>
      <c r="E58" s="43">
        <f t="shared" si="1"/>
        <v>104</v>
      </c>
      <c r="F58" s="29">
        <f t="shared" si="0"/>
        <v>0.12590799031476999</v>
      </c>
      <c r="G58" s="55"/>
      <c r="H58" s="50"/>
    </row>
    <row r="59" spans="1:8" ht="15" customHeight="1">
      <c r="B59" s="82" t="s">
        <v>57</v>
      </c>
      <c r="C59" s="62">
        <f>SUM(C60:C62)</f>
        <v>400648</v>
      </c>
      <c r="D59" s="62">
        <f>SUM(D60:D62)</f>
        <v>370727</v>
      </c>
      <c r="E59" s="62">
        <f t="shared" si="1"/>
        <v>-29921</v>
      </c>
      <c r="F59" s="63">
        <f t="shared" si="0"/>
        <v>-7.468151594417044E-2</v>
      </c>
      <c r="G59" s="54"/>
      <c r="H59" s="50"/>
    </row>
    <row r="60" spans="1:8" ht="15" customHeight="1">
      <c r="B60" s="28" t="s">
        <v>58</v>
      </c>
      <c r="C60" s="51">
        <v>62</v>
      </c>
      <c r="D60" s="42">
        <v>94</v>
      </c>
      <c r="E60" s="43">
        <f t="shared" si="1"/>
        <v>32</v>
      </c>
      <c r="F60" s="29">
        <f t="shared" si="0"/>
        <v>0.5161290322580645</v>
      </c>
      <c r="G60" s="54"/>
      <c r="H60" s="50"/>
    </row>
    <row r="61" spans="1:8" ht="15" customHeight="1">
      <c r="B61" s="28" t="s">
        <v>59</v>
      </c>
      <c r="C61" s="51">
        <v>5123</v>
      </c>
      <c r="D61" s="42">
        <v>5389</v>
      </c>
      <c r="E61" s="43">
        <f t="shared" si="1"/>
        <v>266</v>
      </c>
      <c r="F61" s="29">
        <f t="shared" si="0"/>
        <v>5.1922701542065193E-2</v>
      </c>
      <c r="G61" s="55"/>
      <c r="H61" s="50"/>
    </row>
    <row r="62" spans="1:8" ht="15" customHeight="1">
      <c r="B62" s="28" t="s">
        <v>60</v>
      </c>
      <c r="C62" s="51">
        <v>395463</v>
      </c>
      <c r="D62" s="42">
        <v>365244</v>
      </c>
      <c r="E62" s="43">
        <f t="shared" si="1"/>
        <v>-30219</v>
      </c>
      <c r="F62" s="29">
        <f t="shared" si="0"/>
        <v>-7.6414228385462107E-2</v>
      </c>
      <c r="G62" s="55"/>
      <c r="H62" s="50"/>
    </row>
    <row r="63" spans="1:8" ht="15" customHeight="1">
      <c r="B63" s="76" t="s">
        <v>61</v>
      </c>
      <c r="C63" s="69">
        <f>C64+C84+C92+C96</f>
        <v>7944</v>
      </c>
      <c r="D63" s="69">
        <f>D64+D84+D92+D96</f>
        <v>8524</v>
      </c>
      <c r="E63" s="69">
        <f t="shared" si="1"/>
        <v>580</v>
      </c>
      <c r="F63" s="77">
        <f t="shared" si="0"/>
        <v>7.3011077542799591E-2</v>
      </c>
      <c r="G63" s="54"/>
      <c r="H63" s="50"/>
    </row>
    <row r="64" spans="1:8">
      <c r="B64" s="81" t="s">
        <v>62</v>
      </c>
      <c r="C64" s="65">
        <f>SUM(C65:C83)</f>
        <v>156</v>
      </c>
      <c r="D64" s="65">
        <f>SUM(D65:D83)</f>
        <v>276</v>
      </c>
      <c r="E64" s="62">
        <f t="shared" si="1"/>
        <v>120</v>
      </c>
      <c r="F64" s="63">
        <f t="shared" si="0"/>
        <v>0.76923076923076927</v>
      </c>
      <c r="G64" s="54"/>
      <c r="H64" s="50"/>
    </row>
    <row r="65" spans="1:8" ht="12.75">
      <c r="A65" s="18"/>
      <c r="B65" s="32" t="s">
        <v>63</v>
      </c>
      <c r="C65" s="51">
        <v>0</v>
      </c>
      <c r="D65" s="42">
        <v>0</v>
      </c>
      <c r="E65" s="43">
        <f t="shared" si="1"/>
        <v>0</v>
      </c>
      <c r="F65" s="29"/>
      <c r="G65" s="54"/>
      <c r="H65" s="50"/>
    </row>
    <row r="66" spans="1:8" ht="15" customHeight="1">
      <c r="A66" s="18"/>
      <c r="B66" s="33" t="s">
        <v>64</v>
      </c>
      <c r="C66" s="51">
        <v>15</v>
      </c>
      <c r="D66" s="42">
        <v>0</v>
      </c>
      <c r="E66" s="43">
        <f t="shared" si="1"/>
        <v>-15</v>
      </c>
      <c r="F66" s="29"/>
      <c r="G66" s="55"/>
      <c r="H66" s="50"/>
    </row>
    <row r="67" spans="1:8" ht="12.75">
      <c r="A67" s="18"/>
      <c r="B67" s="33" t="s">
        <v>165</v>
      </c>
      <c r="C67" s="51">
        <v>1</v>
      </c>
      <c r="D67" s="42">
        <v>2</v>
      </c>
      <c r="E67" s="43">
        <f t="shared" si="1"/>
        <v>1</v>
      </c>
      <c r="F67" s="29"/>
      <c r="G67" s="55"/>
      <c r="H67" s="50"/>
    </row>
    <row r="68" spans="1:8" ht="12.75">
      <c r="A68" s="18"/>
      <c r="B68" s="33" t="s">
        <v>65</v>
      </c>
      <c r="C68" s="51">
        <v>3</v>
      </c>
      <c r="D68" s="42">
        <v>0</v>
      </c>
      <c r="E68" s="43">
        <f t="shared" si="1"/>
        <v>-3</v>
      </c>
      <c r="F68" s="29"/>
      <c r="G68" s="55"/>
      <c r="H68" s="50"/>
    </row>
    <row r="69" spans="1:8" ht="12.75">
      <c r="A69" s="18"/>
      <c r="B69" s="33" t="s">
        <v>201</v>
      </c>
      <c r="C69" s="51">
        <v>1</v>
      </c>
      <c r="D69" s="42">
        <v>2</v>
      </c>
      <c r="E69" s="43">
        <f t="shared" si="1"/>
        <v>1</v>
      </c>
      <c r="F69" s="29"/>
      <c r="G69" s="80"/>
      <c r="H69" s="50"/>
    </row>
    <row r="70" spans="1:8" ht="15" customHeight="1">
      <c r="A70" s="18"/>
      <c r="B70" s="33" t="s">
        <v>81</v>
      </c>
      <c r="C70" s="51">
        <v>1</v>
      </c>
      <c r="D70" s="42">
        <v>0</v>
      </c>
      <c r="E70" s="43">
        <f t="shared" ref="E70:E133" si="2">D70-C70</f>
        <v>-1</v>
      </c>
      <c r="F70" s="29"/>
      <c r="G70" s="80"/>
      <c r="H70" s="50"/>
    </row>
    <row r="71" spans="1:8" ht="15" customHeight="1">
      <c r="A71" s="18"/>
      <c r="B71" s="32" t="s">
        <v>82</v>
      </c>
      <c r="C71" s="51">
        <v>11</v>
      </c>
      <c r="D71" s="42">
        <v>10</v>
      </c>
      <c r="E71" s="43">
        <f t="shared" si="2"/>
        <v>-1</v>
      </c>
      <c r="F71" s="29">
        <f t="shared" ref="F71:F123" si="3">E71/C71</f>
        <v>-9.0909090909090912E-2</v>
      </c>
      <c r="G71" s="80"/>
      <c r="H71" s="50"/>
    </row>
    <row r="72" spans="1:8" ht="12.75">
      <c r="A72" s="18"/>
      <c r="B72" s="33" t="s">
        <v>90</v>
      </c>
      <c r="C72" s="51">
        <v>1</v>
      </c>
      <c r="D72" s="42">
        <v>0</v>
      </c>
      <c r="E72" s="43">
        <f t="shared" si="2"/>
        <v>-1</v>
      </c>
      <c r="F72" s="29"/>
      <c r="G72" s="80"/>
      <c r="H72" s="50"/>
    </row>
    <row r="73" spans="1:8" ht="22.5" customHeight="1">
      <c r="A73" s="18"/>
      <c r="B73" s="33" t="s">
        <v>91</v>
      </c>
      <c r="C73" s="51">
        <v>5</v>
      </c>
      <c r="D73" s="42">
        <v>0</v>
      </c>
      <c r="E73" s="43">
        <f t="shared" si="2"/>
        <v>-5</v>
      </c>
      <c r="F73" s="29"/>
      <c r="G73" s="80"/>
      <c r="H73" s="50"/>
    </row>
    <row r="74" spans="1:8" s="17" customFormat="1" ht="22.5" customHeight="1">
      <c r="A74" s="18"/>
      <c r="B74" s="33" t="s">
        <v>94</v>
      </c>
      <c r="C74" s="51">
        <v>15</v>
      </c>
      <c r="D74" s="42">
        <v>37</v>
      </c>
      <c r="E74" s="43">
        <f t="shared" si="2"/>
        <v>22</v>
      </c>
      <c r="F74" s="29"/>
      <c r="G74" s="80"/>
      <c r="H74" s="50"/>
    </row>
    <row r="75" spans="1:8" ht="15" customHeight="1">
      <c r="A75" s="18"/>
      <c r="B75" s="33" t="s">
        <v>111</v>
      </c>
      <c r="C75" s="51">
        <v>43</v>
      </c>
      <c r="D75" s="42">
        <v>7</v>
      </c>
      <c r="E75" s="43">
        <f t="shared" si="2"/>
        <v>-36</v>
      </c>
      <c r="F75" s="29"/>
      <c r="G75" s="80"/>
      <c r="H75" s="50"/>
    </row>
    <row r="76" spans="1:8" ht="14.25" customHeight="1">
      <c r="A76" s="18"/>
      <c r="B76" s="33" t="s">
        <v>125</v>
      </c>
      <c r="C76" s="51">
        <v>0</v>
      </c>
      <c r="D76" s="42">
        <v>1</v>
      </c>
      <c r="E76" s="43">
        <f t="shared" si="2"/>
        <v>1</v>
      </c>
      <c r="F76" s="29"/>
      <c r="G76" s="80"/>
      <c r="H76" s="50"/>
    </row>
    <row r="77" spans="1:8" ht="12.75">
      <c r="A77" s="18"/>
      <c r="B77" s="33" t="s">
        <v>192</v>
      </c>
      <c r="C77" s="51">
        <v>0</v>
      </c>
      <c r="D77" s="42">
        <v>0</v>
      </c>
      <c r="E77" s="43">
        <f t="shared" si="2"/>
        <v>0</v>
      </c>
      <c r="F77" s="29"/>
      <c r="G77" s="80"/>
      <c r="H77" s="50"/>
    </row>
    <row r="78" spans="1:8" ht="12.75">
      <c r="A78" s="18"/>
      <c r="B78" s="33" t="s">
        <v>141</v>
      </c>
      <c r="C78" s="51">
        <v>4</v>
      </c>
      <c r="D78" s="42">
        <v>0</v>
      </c>
      <c r="E78" s="43">
        <f t="shared" si="2"/>
        <v>-4</v>
      </c>
      <c r="F78" s="29"/>
      <c r="G78" s="80"/>
      <c r="H78" s="50"/>
    </row>
    <row r="79" spans="1:8" s="17" customFormat="1" ht="12.75">
      <c r="A79" s="18"/>
      <c r="B79" s="33" t="s">
        <v>142</v>
      </c>
      <c r="C79" s="51">
        <v>25</v>
      </c>
      <c r="D79" s="42">
        <v>14</v>
      </c>
      <c r="E79" s="43">
        <f t="shared" si="2"/>
        <v>-11</v>
      </c>
      <c r="F79" s="29">
        <f t="shared" si="3"/>
        <v>-0.44</v>
      </c>
      <c r="G79" s="80"/>
      <c r="H79" s="50"/>
    </row>
    <row r="80" spans="1:8" ht="15" customHeight="1">
      <c r="A80" s="18"/>
      <c r="B80" s="33" t="s">
        <v>207</v>
      </c>
      <c r="C80" s="51">
        <v>1</v>
      </c>
      <c r="D80" s="42">
        <v>0</v>
      </c>
      <c r="E80" s="43">
        <f t="shared" si="2"/>
        <v>-1</v>
      </c>
      <c r="F80" s="29">
        <f t="shared" si="3"/>
        <v>-1</v>
      </c>
      <c r="G80" s="80"/>
      <c r="H80" s="50"/>
    </row>
    <row r="81" spans="1:8" ht="15" customHeight="1">
      <c r="A81" s="18"/>
      <c r="B81" s="33" t="s">
        <v>151</v>
      </c>
      <c r="C81" s="51">
        <v>7</v>
      </c>
      <c r="D81" s="42">
        <v>193</v>
      </c>
      <c r="E81" s="43">
        <f t="shared" si="2"/>
        <v>186</v>
      </c>
      <c r="F81" s="29">
        <f t="shared" si="3"/>
        <v>26.571428571428573</v>
      </c>
      <c r="G81" s="80"/>
      <c r="H81" s="50"/>
    </row>
    <row r="82" spans="1:8" ht="15" customHeight="1">
      <c r="A82" s="18"/>
      <c r="B82" s="33" t="s">
        <v>152</v>
      </c>
      <c r="C82" s="51">
        <v>21</v>
      </c>
      <c r="D82" s="42">
        <v>10</v>
      </c>
      <c r="E82" s="43">
        <f t="shared" si="2"/>
        <v>-11</v>
      </c>
      <c r="F82" s="29">
        <f t="shared" si="3"/>
        <v>-0.52380952380952384</v>
      </c>
      <c r="G82" s="80"/>
      <c r="H82" s="50"/>
    </row>
    <row r="83" spans="1:8" ht="15" customHeight="1">
      <c r="A83" s="18"/>
      <c r="B83" s="33" t="s">
        <v>162</v>
      </c>
      <c r="C83" s="51">
        <v>2</v>
      </c>
      <c r="D83" s="42">
        <v>0</v>
      </c>
      <c r="E83" s="43">
        <f t="shared" si="2"/>
        <v>-2</v>
      </c>
      <c r="F83" s="29"/>
      <c r="G83" s="80"/>
      <c r="H83" s="50"/>
    </row>
    <row r="84" spans="1:8" ht="15" customHeight="1">
      <c r="B84" s="81" t="s">
        <v>213</v>
      </c>
      <c r="C84" s="66">
        <f>SUM(C85:C91)</f>
        <v>171</v>
      </c>
      <c r="D84" s="66">
        <f>SUM(D85:D91)</f>
        <v>35</v>
      </c>
      <c r="E84" s="62">
        <f t="shared" si="2"/>
        <v>-136</v>
      </c>
      <c r="F84" s="63">
        <f t="shared" si="3"/>
        <v>-0.79532163742690054</v>
      </c>
      <c r="G84" s="80"/>
      <c r="H84" s="50"/>
    </row>
    <row r="85" spans="1:8" ht="15" customHeight="1">
      <c r="B85" s="33" t="s">
        <v>202</v>
      </c>
      <c r="C85" s="51">
        <v>6</v>
      </c>
      <c r="D85" s="42">
        <v>0</v>
      </c>
      <c r="E85" s="43">
        <f t="shared" si="2"/>
        <v>-6</v>
      </c>
      <c r="F85" s="29"/>
      <c r="G85" s="80"/>
      <c r="H85" s="50"/>
    </row>
    <row r="86" spans="1:8" ht="15" customHeight="1">
      <c r="B86" s="33" t="s">
        <v>109</v>
      </c>
      <c r="C86" s="51">
        <v>24</v>
      </c>
      <c r="D86" s="42">
        <v>11</v>
      </c>
      <c r="E86" s="43">
        <f t="shared" si="2"/>
        <v>-13</v>
      </c>
      <c r="F86" s="29">
        <f t="shared" si="3"/>
        <v>-0.54166666666666663</v>
      </c>
      <c r="G86" s="80"/>
      <c r="H86" s="50"/>
    </row>
    <row r="87" spans="1:8" ht="12">
      <c r="B87" s="33" t="s">
        <v>166</v>
      </c>
      <c r="C87" s="51">
        <v>2</v>
      </c>
      <c r="D87" s="42">
        <v>1</v>
      </c>
      <c r="E87" s="43">
        <f t="shared" si="2"/>
        <v>-1</v>
      </c>
      <c r="F87" s="29">
        <f t="shared" si="3"/>
        <v>-0.5</v>
      </c>
      <c r="G87" s="80"/>
      <c r="H87" s="50"/>
    </row>
    <row r="88" spans="1:8" ht="15" customHeight="1">
      <c r="B88" s="33" t="s">
        <v>177</v>
      </c>
      <c r="C88" s="51">
        <v>1</v>
      </c>
      <c r="D88" s="42">
        <v>0</v>
      </c>
      <c r="E88" s="43">
        <f t="shared" si="2"/>
        <v>-1</v>
      </c>
      <c r="F88" s="29"/>
      <c r="G88" s="80"/>
      <c r="H88" s="50"/>
    </row>
    <row r="89" spans="1:8" ht="12">
      <c r="B89" s="33" t="s">
        <v>129</v>
      </c>
      <c r="C89" s="51">
        <v>123</v>
      </c>
      <c r="D89" s="42">
        <v>13</v>
      </c>
      <c r="E89" s="43">
        <f t="shared" si="2"/>
        <v>-110</v>
      </c>
      <c r="F89" s="29">
        <f t="shared" si="3"/>
        <v>-0.89430894308943087</v>
      </c>
      <c r="G89" s="80"/>
      <c r="H89" s="50"/>
    </row>
    <row r="90" spans="1:8" ht="15" customHeight="1">
      <c r="B90" s="33" t="s">
        <v>134</v>
      </c>
      <c r="C90" s="51">
        <v>11</v>
      </c>
      <c r="D90" s="42">
        <v>7</v>
      </c>
      <c r="E90" s="43">
        <f t="shared" si="2"/>
        <v>-4</v>
      </c>
      <c r="F90" s="29">
        <f t="shared" si="3"/>
        <v>-0.36363636363636365</v>
      </c>
      <c r="G90" s="80"/>
      <c r="H90" s="50"/>
    </row>
    <row r="91" spans="1:8" ht="15" customHeight="1">
      <c r="B91" s="33" t="s">
        <v>163</v>
      </c>
      <c r="C91" s="51">
        <v>4</v>
      </c>
      <c r="D91" s="42">
        <v>3</v>
      </c>
      <c r="E91" s="43">
        <f t="shared" si="2"/>
        <v>-1</v>
      </c>
      <c r="F91" s="29">
        <f t="shared" si="3"/>
        <v>-0.25</v>
      </c>
      <c r="G91" s="80"/>
      <c r="H91" s="50"/>
    </row>
    <row r="92" spans="1:8" ht="15" customHeight="1">
      <c r="A92" s="19"/>
      <c r="B92" s="81" t="s">
        <v>214</v>
      </c>
      <c r="C92" s="62">
        <f>SUM(C93:C95)</f>
        <v>7257</v>
      </c>
      <c r="D92" s="62">
        <f>SUM(D93:D95)</f>
        <v>7756</v>
      </c>
      <c r="E92" s="62">
        <f t="shared" si="2"/>
        <v>499</v>
      </c>
      <c r="F92" s="63">
        <f t="shared" si="3"/>
        <v>6.8761196086537135E-2</v>
      </c>
      <c r="G92" s="80"/>
      <c r="H92" s="50"/>
    </row>
    <row r="93" spans="1:8" ht="15" customHeight="1">
      <c r="B93" s="28" t="s">
        <v>103</v>
      </c>
      <c r="C93" s="51">
        <v>702</v>
      </c>
      <c r="D93" s="42">
        <v>727</v>
      </c>
      <c r="E93" s="43">
        <f t="shared" si="2"/>
        <v>25</v>
      </c>
      <c r="F93" s="29">
        <f t="shared" si="3"/>
        <v>3.5612535612535613E-2</v>
      </c>
      <c r="G93" s="80"/>
      <c r="H93" s="50"/>
    </row>
    <row r="94" spans="1:8" ht="15" customHeight="1">
      <c r="B94" s="28" t="s">
        <v>71</v>
      </c>
      <c r="C94" s="51">
        <v>6503</v>
      </c>
      <c r="D94" s="42">
        <v>6958</v>
      </c>
      <c r="E94" s="43">
        <f t="shared" si="2"/>
        <v>455</v>
      </c>
      <c r="F94" s="29">
        <f t="shared" si="3"/>
        <v>6.9967707212055974E-2</v>
      </c>
      <c r="G94" s="80"/>
      <c r="H94" s="50"/>
    </row>
    <row r="95" spans="1:8" ht="15" customHeight="1">
      <c r="B95" s="28" t="s">
        <v>119</v>
      </c>
      <c r="C95" s="51">
        <v>52</v>
      </c>
      <c r="D95" s="42">
        <v>71</v>
      </c>
      <c r="E95" s="43">
        <f t="shared" si="2"/>
        <v>19</v>
      </c>
      <c r="F95" s="29">
        <f t="shared" si="3"/>
        <v>0.36538461538461536</v>
      </c>
      <c r="G95" s="80"/>
      <c r="H95" s="50"/>
    </row>
    <row r="96" spans="1:8" ht="15" customHeight="1">
      <c r="B96" s="81" t="s">
        <v>215</v>
      </c>
      <c r="C96" s="62">
        <f>SUM(C97:C109)</f>
        <v>360</v>
      </c>
      <c r="D96" s="62">
        <f>SUM(D97:D109)</f>
        <v>457</v>
      </c>
      <c r="E96" s="62">
        <f t="shared" si="2"/>
        <v>97</v>
      </c>
      <c r="F96" s="63">
        <f t="shared" si="3"/>
        <v>0.26944444444444443</v>
      </c>
      <c r="G96" s="80"/>
      <c r="H96" s="50"/>
    </row>
    <row r="97" spans="2:8" ht="15" customHeight="1">
      <c r="B97" s="30" t="s">
        <v>73</v>
      </c>
      <c r="C97" s="51">
        <v>57</v>
      </c>
      <c r="D97" s="42">
        <v>99</v>
      </c>
      <c r="E97" s="43">
        <f t="shared" si="2"/>
        <v>42</v>
      </c>
      <c r="F97" s="29">
        <f t="shared" si="3"/>
        <v>0.73684210526315785</v>
      </c>
      <c r="G97" s="80"/>
      <c r="H97" s="50"/>
    </row>
    <row r="98" spans="2:8" ht="15" customHeight="1">
      <c r="B98" s="30" t="s">
        <v>77</v>
      </c>
      <c r="C98" s="51">
        <v>8</v>
      </c>
      <c r="D98" s="42">
        <v>8</v>
      </c>
      <c r="E98" s="43">
        <f t="shared" si="2"/>
        <v>0</v>
      </c>
      <c r="F98" s="29">
        <f t="shared" si="3"/>
        <v>0</v>
      </c>
      <c r="G98" s="80"/>
      <c r="H98" s="50"/>
    </row>
    <row r="99" spans="2:8" ht="15" customHeight="1">
      <c r="B99" s="30" t="s">
        <v>78</v>
      </c>
      <c r="C99" s="51">
        <v>125</v>
      </c>
      <c r="D99" s="42">
        <v>210</v>
      </c>
      <c r="E99" s="43">
        <f t="shared" si="2"/>
        <v>85</v>
      </c>
      <c r="F99" s="29">
        <f t="shared" si="3"/>
        <v>0.68</v>
      </c>
      <c r="G99" s="80"/>
      <c r="H99" s="50"/>
    </row>
    <row r="100" spans="2:8" ht="15" customHeight="1">
      <c r="B100" s="30" t="s">
        <v>204</v>
      </c>
      <c r="C100" s="51">
        <v>0</v>
      </c>
      <c r="D100" s="42">
        <v>0</v>
      </c>
      <c r="E100" s="43">
        <f t="shared" si="2"/>
        <v>0</v>
      </c>
      <c r="F100" s="29"/>
      <c r="G100" s="80"/>
      <c r="H100" s="50"/>
    </row>
    <row r="101" spans="2:8" ht="12">
      <c r="B101" s="30" t="s">
        <v>85</v>
      </c>
      <c r="C101" s="51">
        <v>9</v>
      </c>
      <c r="D101" s="42">
        <v>20</v>
      </c>
      <c r="E101" s="43">
        <f t="shared" si="2"/>
        <v>11</v>
      </c>
      <c r="F101" s="29">
        <f t="shared" si="3"/>
        <v>1.2222222222222223</v>
      </c>
      <c r="G101" s="80"/>
      <c r="H101" s="50"/>
    </row>
    <row r="102" spans="2:8" ht="15" customHeight="1">
      <c r="B102" s="30" t="s">
        <v>88</v>
      </c>
      <c r="C102" s="51">
        <v>15</v>
      </c>
      <c r="D102" s="42">
        <v>6</v>
      </c>
      <c r="E102" s="43">
        <f t="shared" si="2"/>
        <v>-9</v>
      </c>
      <c r="F102" s="29">
        <f t="shared" si="3"/>
        <v>-0.6</v>
      </c>
      <c r="G102" s="80"/>
      <c r="H102" s="50"/>
    </row>
    <row r="103" spans="2:8" ht="15" customHeight="1">
      <c r="B103" s="33" t="s">
        <v>106</v>
      </c>
      <c r="C103" s="51">
        <v>56</v>
      </c>
      <c r="D103" s="42">
        <v>79</v>
      </c>
      <c r="E103" s="43">
        <f t="shared" si="2"/>
        <v>23</v>
      </c>
      <c r="F103" s="29">
        <f t="shared" si="3"/>
        <v>0.4107142857142857</v>
      </c>
      <c r="G103" s="80"/>
      <c r="H103" s="50"/>
    </row>
    <row r="104" spans="2:8" ht="15" customHeight="1">
      <c r="B104" s="30" t="s">
        <v>131</v>
      </c>
      <c r="C104" s="51">
        <v>1</v>
      </c>
      <c r="D104" s="42">
        <v>1</v>
      </c>
      <c r="E104" s="43">
        <f t="shared" si="2"/>
        <v>0</v>
      </c>
      <c r="F104" s="29">
        <f t="shared" si="3"/>
        <v>0</v>
      </c>
      <c r="G104" s="80"/>
      <c r="H104" s="22"/>
    </row>
    <row r="105" spans="2:8" ht="15" customHeight="1">
      <c r="B105" s="30" t="s">
        <v>132</v>
      </c>
      <c r="C105" s="51">
        <v>28</v>
      </c>
      <c r="D105" s="42">
        <v>17</v>
      </c>
      <c r="E105" s="43">
        <f t="shared" si="2"/>
        <v>-11</v>
      </c>
      <c r="F105" s="29">
        <f t="shared" si="3"/>
        <v>-0.39285714285714285</v>
      </c>
      <c r="G105" s="80"/>
      <c r="H105" s="50"/>
    </row>
    <row r="106" spans="2:8" ht="15" customHeight="1">
      <c r="B106" s="30" t="s">
        <v>137</v>
      </c>
      <c r="C106" s="51">
        <v>33</v>
      </c>
      <c r="D106" s="42">
        <v>1</v>
      </c>
      <c r="E106" s="43">
        <f t="shared" si="2"/>
        <v>-32</v>
      </c>
      <c r="F106" s="29">
        <f t="shared" si="3"/>
        <v>-0.96969696969696972</v>
      </c>
      <c r="G106" s="80"/>
      <c r="H106" s="50"/>
    </row>
    <row r="107" spans="2:8" ht="16.5" customHeight="1">
      <c r="B107" s="32" t="s">
        <v>200</v>
      </c>
      <c r="C107" s="51">
        <v>1</v>
      </c>
      <c r="D107" s="42">
        <v>0</v>
      </c>
      <c r="E107" s="43">
        <f t="shared" si="2"/>
        <v>-1</v>
      </c>
      <c r="F107" s="29"/>
      <c r="G107" s="80"/>
      <c r="H107" s="50"/>
    </row>
    <row r="108" spans="2:8" ht="27" customHeight="1">
      <c r="B108" s="30" t="s">
        <v>156</v>
      </c>
      <c r="C108" s="51">
        <v>6</v>
      </c>
      <c r="D108" s="42">
        <v>4</v>
      </c>
      <c r="E108" s="43">
        <f t="shared" si="2"/>
        <v>-2</v>
      </c>
      <c r="F108" s="29">
        <f t="shared" si="3"/>
        <v>-0.33333333333333331</v>
      </c>
      <c r="G108" s="80"/>
      <c r="H108" s="50"/>
    </row>
    <row r="109" spans="2:8" ht="12">
      <c r="B109" s="30" t="s">
        <v>160</v>
      </c>
      <c r="C109" s="51">
        <v>21</v>
      </c>
      <c r="D109" s="42">
        <v>12</v>
      </c>
      <c r="E109" s="43">
        <f t="shared" si="2"/>
        <v>-9</v>
      </c>
      <c r="F109" s="29">
        <f t="shared" si="3"/>
        <v>-0.42857142857142855</v>
      </c>
      <c r="G109" s="80"/>
      <c r="H109" s="50"/>
    </row>
    <row r="110" spans="2:8" ht="33.75" customHeight="1">
      <c r="B110" s="78" t="s">
        <v>216</v>
      </c>
      <c r="C110" s="69">
        <f>C111+C119+C135+C145</f>
        <v>24316</v>
      </c>
      <c r="D110" s="69">
        <f>D111+D119+D135+D145</f>
        <v>12219</v>
      </c>
      <c r="E110" s="69">
        <f t="shared" si="2"/>
        <v>-12097</v>
      </c>
      <c r="F110" s="77">
        <f t="shared" si="3"/>
        <v>-0.49749136371113672</v>
      </c>
      <c r="G110" s="80"/>
      <c r="H110" s="50"/>
    </row>
    <row r="111" spans="2:8" ht="21.75" customHeight="1">
      <c r="B111" s="82" t="s">
        <v>217</v>
      </c>
      <c r="C111" s="62">
        <f>SUM(C112:C118)</f>
        <v>4490</v>
      </c>
      <c r="D111" s="62">
        <f>SUM(D112:D118)</f>
        <v>3732</v>
      </c>
      <c r="E111" s="62">
        <f t="shared" si="2"/>
        <v>-758</v>
      </c>
      <c r="F111" s="63">
        <f t="shared" si="3"/>
        <v>-0.16881959910913141</v>
      </c>
      <c r="G111" s="80"/>
      <c r="H111" s="50"/>
    </row>
    <row r="112" spans="2:8" ht="12">
      <c r="B112" s="34" t="s">
        <v>95</v>
      </c>
      <c r="C112" s="51">
        <v>634</v>
      </c>
      <c r="D112" s="42">
        <v>633</v>
      </c>
      <c r="E112" s="43">
        <f t="shared" si="2"/>
        <v>-1</v>
      </c>
      <c r="F112" s="29">
        <f t="shared" si="3"/>
        <v>-1.5772870662460567E-3</v>
      </c>
      <c r="G112" s="80"/>
      <c r="H112" s="50"/>
    </row>
    <row r="113" spans="2:8" ht="15" customHeight="1">
      <c r="B113" s="34" t="s">
        <v>108</v>
      </c>
      <c r="C113" s="51">
        <v>866</v>
      </c>
      <c r="D113" s="42">
        <v>785</v>
      </c>
      <c r="E113" s="43">
        <f t="shared" si="2"/>
        <v>-81</v>
      </c>
      <c r="F113" s="29">
        <f t="shared" si="3"/>
        <v>-9.3533487297921478E-2</v>
      </c>
      <c r="G113" s="80"/>
      <c r="H113" s="50"/>
    </row>
    <row r="114" spans="2:8" ht="12">
      <c r="B114" s="34" t="s">
        <v>122</v>
      </c>
      <c r="C114" s="51">
        <v>33</v>
      </c>
      <c r="D114" s="42">
        <v>33</v>
      </c>
      <c r="E114" s="43">
        <f t="shared" si="2"/>
        <v>0</v>
      </c>
      <c r="F114" s="29">
        <f t="shared" si="3"/>
        <v>0</v>
      </c>
      <c r="G114" s="80"/>
      <c r="H114" s="50"/>
    </row>
    <row r="115" spans="2:8" ht="15" customHeight="1">
      <c r="B115" s="31" t="s">
        <v>149</v>
      </c>
      <c r="C115" s="51">
        <v>65</v>
      </c>
      <c r="D115" s="42">
        <v>66</v>
      </c>
      <c r="E115" s="43">
        <f t="shared" si="2"/>
        <v>1</v>
      </c>
      <c r="F115" s="29">
        <f t="shared" si="3"/>
        <v>1.5384615384615385E-2</v>
      </c>
      <c r="G115" s="80"/>
      <c r="H115" s="50"/>
    </row>
    <row r="116" spans="2:8" ht="12">
      <c r="B116" s="31" t="s">
        <v>161</v>
      </c>
      <c r="C116" s="51">
        <v>2886</v>
      </c>
      <c r="D116" s="42">
        <v>2190</v>
      </c>
      <c r="E116" s="43">
        <f t="shared" si="2"/>
        <v>-696</v>
      </c>
      <c r="F116" s="29">
        <f t="shared" si="3"/>
        <v>-0.24116424116424118</v>
      </c>
      <c r="G116" s="80"/>
      <c r="H116" s="50"/>
    </row>
    <row r="117" spans="2:8" ht="15" customHeight="1">
      <c r="B117" s="31" t="s">
        <v>178</v>
      </c>
      <c r="C117" s="51">
        <v>6</v>
      </c>
      <c r="D117" s="42">
        <v>7</v>
      </c>
      <c r="E117" s="43">
        <f t="shared" si="2"/>
        <v>1</v>
      </c>
      <c r="F117" s="29"/>
      <c r="G117" s="80"/>
      <c r="H117" s="50"/>
    </row>
    <row r="118" spans="2:8" ht="15" customHeight="1">
      <c r="B118" s="31" t="s">
        <v>172</v>
      </c>
      <c r="C118" s="51">
        <v>0</v>
      </c>
      <c r="D118" s="42">
        <v>18</v>
      </c>
      <c r="E118" s="43">
        <f t="shared" si="2"/>
        <v>18</v>
      </c>
      <c r="F118" s="29"/>
      <c r="G118" s="80"/>
      <c r="H118" s="50"/>
    </row>
    <row r="119" spans="2:8" ht="15" customHeight="1">
      <c r="B119" s="84" t="s">
        <v>218</v>
      </c>
      <c r="C119" s="65">
        <f>SUM(C120:C134)</f>
        <v>501</v>
      </c>
      <c r="D119" s="65">
        <f>SUM(D120:D134)</f>
        <v>523</v>
      </c>
      <c r="E119" s="62">
        <f t="shared" si="2"/>
        <v>22</v>
      </c>
      <c r="F119" s="63">
        <f t="shared" si="3"/>
        <v>4.3912175648702596E-2</v>
      </c>
      <c r="G119" s="80"/>
      <c r="H119" s="50"/>
    </row>
    <row r="120" spans="2:8" ht="12">
      <c r="B120" s="31" t="s">
        <v>66</v>
      </c>
      <c r="C120" s="51">
        <v>398</v>
      </c>
      <c r="D120" s="42">
        <v>403</v>
      </c>
      <c r="E120" s="43">
        <f t="shared" si="2"/>
        <v>5</v>
      </c>
      <c r="F120" s="29">
        <f t="shared" si="3"/>
        <v>1.2562814070351759E-2</v>
      </c>
      <c r="G120" s="80"/>
      <c r="H120" s="22"/>
    </row>
    <row r="121" spans="2:8" ht="15" customHeight="1">
      <c r="B121" s="31" t="s">
        <v>70</v>
      </c>
      <c r="C121" s="51">
        <v>0</v>
      </c>
      <c r="D121" s="42">
        <v>0</v>
      </c>
      <c r="E121" s="43">
        <f t="shared" si="2"/>
        <v>0</v>
      </c>
      <c r="F121" s="29"/>
      <c r="G121" s="80"/>
      <c r="H121" s="50"/>
    </row>
    <row r="122" spans="2:8" ht="15" customHeight="1">
      <c r="B122" s="31" t="s">
        <v>74</v>
      </c>
      <c r="C122" s="51">
        <v>77</v>
      </c>
      <c r="D122" s="42">
        <v>112</v>
      </c>
      <c r="E122" s="43">
        <f t="shared" si="2"/>
        <v>35</v>
      </c>
      <c r="F122" s="29">
        <f t="shared" si="3"/>
        <v>0.45454545454545453</v>
      </c>
      <c r="G122" s="80"/>
      <c r="H122" s="50"/>
    </row>
    <row r="123" spans="2:8" ht="15" customHeight="1">
      <c r="B123" s="31" t="s">
        <v>174</v>
      </c>
      <c r="C123" s="51">
        <v>3</v>
      </c>
      <c r="D123" s="42">
        <v>2</v>
      </c>
      <c r="E123" s="43">
        <f t="shared" si="2"/>
        <v>-1</v>
      </c>
      <c r="F123" s="29">
        <f t="shared" si="3"/>
        <v>-0.33333333333333331</v>
      </c>
      <c r="G123" s="80"/>
      <c r="H123" s="50"/>
    </row>
    <row r="124" spans="2:8" ht="15" customHeight="1">
      <c r="B124" s="31" t="s">
        <v>87</v>
      </c>
      <c r="C124" s="51">
        <v>0</v>
      </c>
      <c r="D124" s="42">
        <v>0</v>
      </c>
      <c r="E124" s="43">
        <f t="shared" si="2"/>
        <v>0</v>
      </c>
      <c r="F124" s="29"/>
      <c r="G124" s="80"/>
      <c r="H124" s="50"/>
    </row>
    <row r="125" spans="2:8" ht="15" customHeight="1">
      <c r="B125" s="31" t="s">
        <v>118</v>
      </c>
      <c r="C125" s="51">
        <v>5</v>
      </c>
      <c r="D125" s="42">
        <v>0</v>
      </c>
      <c r="E125" s="43">
        <f t="shared" si="2"/>
        <v>-5</v>
      </c>
      <c r="F125" s="29"/>
      <c r="G125" s="80"/>
      <c r="H125" s="50"/>
    </row>
    <row r="126" spans="2:8" ht="15" customHeight="1">
      <c r="B126" s="31" t="s">
        <v>195</v>
      </c>
      <c r="C126" s="51">
        <v>0</v>
      </c>
      <c r="D126" s="42">
        <v>0</v>
      </c>
      <c r="E126" s="43">
        <f t="shared" si="2"/>
        <v>0</v>
      </c>
      <c r="F126" s="29"/>
      <c r="G126" s="80"/>
      <c r="H126" s="50"/>
    </row>
    <row r="127" spans="2:8" ht="15" customHeight="1">
      <c r="B127" s="31" t="s">
        <v>206</v>
      </c>
      <c r="C127" s="51">
        <v>0</v>
      </c>
      <c r="D127" s="42">
        <v>1</v>
      </c>
      <c r="E127" s="43">
        <f t="shared" si="2"/>
        <v>1</v>
      </c>
      <c r="F127" s="29"/>
      <c r="G127" s="80"/>
      <c r="H127" s="50"/>
    </row>
    <row r="128" spans="2:8" ht="15" customHeight="1">
      <c r="B128" s="31" t="s">
        <v>130</v>
      </c>
      <c r="C128" s="51">
        <v>3</v>
      </c>
      <c r="D128" s="42">
        <v>0</v>
      </c>
      <c r="E128" s="43">
        <f t="shared" si="2"/>
        <v>-3</v>
      </c>
      <c r="F128" s="29"/>
      <c r="G128" s="80"/>
      <c r="H128" s="50"/>
    </row>
    <row r="129" spans="1:8" s="17" customFormat="1" ht="15" customHeight="1">
      <c r="B129" s="31" t="s">
        <v>188</v>
      </c>
      <c r="C129" s="51">
        <v>2</v>
      </c>
      <c r="D129" s="42">
        <v>0</v>
      </c>
      <c r="E129" s="43">
        <f t="shared" si="2"/>
        <v>-2</v>
      </c>
      <c r="F129" s="29"/>
      <c r="G129" s="80"/>
      <c r="H129" s="50"/>
    </row>
    <row r="130" spans="1:8" s="17" customFormat="1" ht="15" customHeight="1">
      <c r="B130" s="31" t="s">
        <v>138</v>
      </c>
      <c r="C130" s="51">
        <v>0</v>
      </c>
      <c r="D130" s="42">
        <v>0</v>
      </c>
      <c r="E130" s="43">
        <f t="shared" si="2"/>
        <v>0</v>
      </c>
      <c r="F130" s="29"/>
      <c r="G130" s="80"/>
      <c r="H130" s="50"/>
    </row>
    <row r="131" spans="1:8" s="17" customFormat="1" ht="15" customHeight="1">
      <c r="B131" s="31" t="s">
        <v>189</v>
      </c>
      <c r="C131" s="51">
        <v>5</v>
      </c>
      <c r="D131" s="42">
        <v>2</v>
      </c>
      <c r="E131" s="43">
        <f t="shared" si="2"/>
        <v>-3</v>
      </c>
      <c r="F131" s="29"/>
      <c r="G131" s="80"/>
      <c r="H131" s="50"/>
    </row>
    <row r="132" spans="1:8" s="17" customFormat="1" ht="15" customHeight="1">
      <c r="B132" s="31" t="s">
        <v>191</v>
      </c>
      <c r="C132" s="51">
        <v>0</v>
      </c>
      <c r="D132" s="42">
        <v>1</v>
      </c>
      <c r="E132" s="43">
        <f t="shared" si="2"/>
        <v>1</v>
      </c>
      <c r="F132" s="29"/>
      <c r="G132" s="80"/>
      <c r="H132" s="50"/>
    </row>
    <row r="133" spans="1:8" s="17" customFormat="1" ht="15" customHeight="1">
      <c r="B133" s="31" t="s">
        <v>153</v>
      </c>
      <c r="C133" s="51">
        <v>5</v>
      </c>
      <c r="D133" s="42">
        <v>0</v>
      </c>
      <c r="E133" s="43">
        <f t="shared" si="2"/>
        <v>-5</v>
      </c>
      <c r="F133" s="29"/>
      <c r="G133" s="80"/>
      <c r="H133" s="50"/>
    </row>
    <row r="134" spans="1:8" s="17" customFormat="1" ht="15" customHeight="1">
      <c r="B134" s="31" t="s">
        <v>193</v>
      </c>
      <c r="C134" s="51">
        <v>3</v>
      </c>
      <c r="D134" s="42">
        <v>2</v>
      </c>
      <c r="E134" s="43">
        <f t="shared" ref="E134:E197" si="4">D134-C134</f>
        <v>-1</v>
      </c>
      <c r="F134" s="29">
        <f t="shared" ref="F134:F191" si="5">E134/C134</f>
        <v>-0.33333333333333331</v>
      </c>
      <c r="G134" s="80"/>
      <c r="H134" s="50"/>
    </row>
    <row r="135" spans="1:8" ht="15" customHeight="1">
      <c r="B135" s="81" t="s">
        <v>219</v>
      </c>
      <c r="C135" s="62">
        <f>SUM(C136:C144)</f>
        <v>16783</v>
      </c>
      <c r="D135" s="62">
        <f>SUM(D136:D144)</f>
        <v>5995</v>
      </c>
      <c r="E135" s="62">
        <f t="shared" si="4"/>
        <v>-10788</v>
      </c>
      <c r="F135" s="63">
        <f t="shared" si="5"/>
        <v>-0.64279330274682711</v>
      </c>
      <c r="G135" s="80"/>
      <c r="H135" s="50"/>
    </row>
    <row r="136" spans="1:8" ht="15" customHeight="1">
      <c r="A136" s="18"/>
      <c r="B136" s="30" t="s">
        <v>68</v>
      </c>
      <c r="C136" s="51">
        <v>56</v>
      </c>
      <c r="D136" s="42">
        <v>19</v>
      </c>
      <c r="E136" s="43">
        <f t="shared" si="4"/>
        <v>-37</v>
      </c>
      <c r="F136" s="29">
        <f t="shared" si="5"/>
        <v>-0.6607142857142857</v>
      </c>
      <c r="G136" s="80"/>
      <c r="H136" s="50"/>
    </row>
    <row r="137" spans="1:8" ht="15" customHeight="1">
      <c r="A137" s="18"/>
      <c r="B137" s="30" t="s">
        <v>75</v>
      </c>
      <c r="C137" s="51">
        <v>32</v>
      </c>
      <c r="D137" s="42">
        <v>14</v>
      </c>
      <c r="E137" s="43">
        <f t="shared" si="4"/>
        <v>-18</v>
      </c>
      <c r="F137" s="29">
        <f t="shared" si="5"/>
        <v>-0.5625</v>
      </c>
      <c r="G137" s="80"/>
      <c r="H137" s="50"/>
    </row>
    <row r="138" spans="1:8" s="17" customFormat="1" ht="15" customHeight="1">
      <c r="A138" s="18"/>
      <c r="B138" s="30" t="s">
        <v>203</v>
      </c>
      <c r="C138" s="51">
        <v>4</v>
      </c>
      <c r="D138" s="42">
        <v>1</v>
      </c>
      <c r="E138" s="43">
        <f t="shared" si="4"/>
        <v>-3</v>
      </c>
      <c r="F138" s="29">
        <f t="shared" si="5"/>
        <v>-0.75</v>
      </c>
      <c r="G138" s="80"/>
      <c r="H138" s="50"/>
    </row>
    <row r="139" spans="1:8" ht="15" customHeight="1">
      <c r="A139" s="18"/>
      <c r="B139" s="30" t="s">
        <v>97</v>
      </c>
      <c r="C139" s="51">
        <v>1393</v>
      </c>
      <c r="D139" s="42">
        <v>1533</v>
      </c>
      <c r="E139" s="43">
        <f t="shared" si="4"/>
        <v>140</v>
      </c>
      <c r="F139" s="29">
        <f t="shared" si="5"/>
        <v>0.10050251256281408</v>
      </c>
      <c r="G139" s="80"/>
      <c r="H139" s="50"/>
    </row>
    <row r="140" spans="1:8" ht="12.75">
      <c r="A140" s="18"/>
      <c r="B140" s="30" t="s">
        <v>100</v>
      </c>
      <c r="C140" s="51">
        <v>15030</v>
      </c>
      <c r="D140" s="42">
        <v>4184</v>
      </c>
      <c r="E140" s="43">
        <f t="shared" si="4"/>
        <v>-10846</v>
      </c>
      <c r="F140" s="29">
        <f t="shared" si="5"/>
        <v>-0.72162341982701261</v>
      </c>
      <c r="G140" s="80"/>
      <c r="H140" s="50"/>
    </row>
    <row r="141" spans="1:8" ht="12.75">
      <c r="A141" s="18"/>
      <c r="B141" s="33" t="s">
        <v>186</v>
      </c>
      <c r="C141" s="51">
        <v>7</v>
      </c>
      <c r="D141" s="42">
        <v>2</v>
      </c>
      <c r="E141" s="43">
        <f t="shared" si="4"/>
        <v>-5</v>
      </c>
      <c r="F141" s="29">
        <f t="shared" si="5"/>
        <v>-0.7142857142857143</v>
      </c>
      <c r="G141" s="80"/>
      <c r="H141" s="50"/>
    </row>
    <row r="142" spans="1:8" ht="15" customHeight="1">
      <c r="A142" s="18"/>
      <c r="B142" s="30" t="s">
        <v>123</v>
      </c>
      <c r="C142" s="51">
        <v>29</v>
      </c>
      <c r="D142" s="42">
        <v>8</v>
      </c>
      <c r="E142" s="43">
        <f t="shared" si="4"/>
        <v>-21</v>
      </c>
      <c r="F142" s="29">
        <f t="shared" si="5"/>
        <v>-0.72413793103448276</v>
      </c>
      <c r="G142" s="80"/>
      <c r="H142" s="50"/>
    </row>
    <row r="143" spans="1:8" ht="15" customHeight="1">
      <c r="A143" s="18"/>
      <c r="B143" s="30" t="s">
        <v>127</v>
      </c>
      <c r="C143" s="51">
        <v>105</v>
      </c>
      <c r="D143" s="42">
        <v>87</v>
      </c>
      <c r="E143" s="43">
        <f t="shared" si="4"/>
        <v>-18</v>
      </c>
      <c r="F143" s="29">
        <f t="shared" si="5"/>
        <v>-0.17142857142857143</v>
      </c>
      <c r="G143" s="80"/>
      <c r="H143" s="50"/>
    </row>
    <row r="144" spans="1:8" ht="15" customHeight="1">
      <c r="A144" s="18"/>
      <c r="B144" s="30" t="s">
        <v>159</v>
      </c>
      <c r="C144" s="51">
        <v>127</v>
      </c>
      <c r="D144" s="42">
        <v>147</v>
      </c>
      <c r="E144" s="43">
        <f t="shared" si="4"/>
        <v>20</v>
      </c>
      <c r="F144" s="29">
        <f t="shared" si="5"/>
        <v>0.15748031496062992</v>
      </c>
      <c r="G144" s="80"/>
      <c r="H144" s="50"/>
    </row>
    <row r="145" spans="1:8" ht="15" customHeight="1">
      <c r="A145" s="18"/>
      <c r="B145" s="82" t="s">
        <v>220</v>
      </c>
      <c r="C145" s="65">
        <f>SUM(C146:C154)</f>
        <v>2542</v>
      </c>
      <c r="D145" s="65">
        <f>SUM(D146:D154)</f>
        <v>1969</v>
      </c>
      <c r="E145" s="62">
        <f t="shared" si="4"/>
        <v>-573</v>
      </c>
      <c r="F145" s="63">
        <f t="shared" si="5"/>
        <v>-0.22541306058221872</v>
      </c>
      <c r="G145" s="80"/>
      <c r="H145" s="50"/>
    </row>
    <row r="146" spans="1:8" ht="15" customHeight="1">
      <c r="B146" s="33" t="s">
        <v>89</v>
      </c>
      <c r="C146" s="51">
        <v>10</v>
      </c>
      <c r="D146" s="42">
        <v>6</v>
      </c>
      <c r="E146" s="43">
        <f t="shared" si="4"/>
        <v>-4</v>
      </c>
      <c r="F146" s="29">
        <f t="shared" si="5"/>
        <v>-0.4</v>
      </c>
      <c r="G146" s="80"/>
      <c r="H146" s="22"/>
    </row>
    <row r="147" spans="1:8" ht="12">
      <c r="B147" s="33" t="s">
        <v>98</v>
      </c>
      <c r="C147" s="51">
        <v>89</v>
      </c>
      <c r="D147" s="42">
        <v>69</v>
      </c>
      <c r="E147" s="43">
        <f t="shared" si="4"/>
        <v>-20</v>
      </c>
      <c r="F147" s="29">
        <f t="shared" si="5"/>
        <v>-0.2247191011235955</v>
      </c>
      <c r="G147" s="80"/>
      <c r="H147" s="50"/>
    </row>
    <row r="148" spans="1:8" ht="15" customHeight="1">
      <c r="B148" s="33" t="s">
        <v>184</v>
      </c>
      <c r="C148" s="51">
        <v>5</v>
      </c>
      <c r="D148" s="42">
        <v>0</v>
      </c>
      <c r="E148" s="43">
        <f t="shared" si="4"/>
        <v>-5</v>
      </c>
      <c r="F148" s="29">
        <f t="shared" si="5"/>
        <v>-1</v>
      </c>
      <c r="G148" s="80"/>
      <c r="H148" s="50"/>
    </row>
    <row r="149" spans="1:8" ht="12">
      <c r="B149" s="33" t="s">
        <v>175</v>
      </c>
      <c r="C149" s="51">
        <v>1</v>
      </c>
      <c r="D149" s="42">
        <v>0</v>
      </c>
      <c r="E149" s="43">
        <f t="shared" si="4"/>
        <v>-1</v>
      </c>
      <c r="F149" s="29"/>
      <c r="G149" s="80"/>
      <c r="H149" s="50"/>
    </row>
    <row r="150" spans="1:8" ht="12">
      <c r="B150" s="33" t="s">
        <v>116</v>
      </c>
      <c r="C150" s="51">
        <v>134</v>
      </c>
      <c r="D150" s="42">
        <v>118</v>
      </c>
      <c r="E150" s="43">
        <f t="shared" si="4"/>
        <v>-16</v>
      </c>
      <c r="F150" s="29">
        <f t="shared" si="5"/>
        <v>-0.11940298507462686</v>
      </c>
      <c r="G150" s="80"/>
      <c r="H150" s="50"/>
    </row>
    <row r="151" spans="1:8" ht="15" customHeight="1">
      <c r="B151" s="33" t="s">
        <v>120</v>
      </c>
      <c r="C151" s="51">
        <v>21</v>
      </c>
      <c r="D151" s="42">
        <v>8</v>
      </c>
      <c r="E151" s="43">
        <f t="shared" si="4"/>
        <v>-13</v>
      </c>
      <c r="F151" s="29">
        <f t="shared" si="5"/>
        <v>-0.61904761904761907</v>
      </c>
      <c r="G151" s="80"/>
      <c r="H151" s="50"/>
    </row>
    <row r="152" spans="1:8" ht="15" customHeight="1">
      <c r="B152" s="33" t="s">
        <v>144</v>
      </c>
      <c r="C152" s="51">
        <v>63</v>
      </c>
      <c r="D152" s="42">
        <v>117</v>
      </c>
      <c r="E152" s="43">
        <f t="shared" si="4"/>
        <v>54</v>
      </c>
      <c r="F152" s="29">
        <f t="shared" si="5"/>
        <v>0.8571428571428571</v>
      </c>
      <c r="G152" s="80"/>
      <c r="H152" s="50"/>
    </row>
    <row r="153" spans="1:8" ht="15" customHeight="1">
      <c r="B153" s="33" t="s">
        <v>150</v>
      </c>
      <c r="C153" s="51">
        <v>182</v>
      </c>
      <c r="D153" s="42">
        <v>329</v>
      </c>
      <c r="E153" s="43">
        <f t="shared" si="4"/>
        <v>147</v>
      </c>
      <c r="F153" s="29">
        <f t="shared" si="5"/>
        <v>0.80769230769230771</v>
      </c>
      <c r="G153" s="80"/>
      <c r="H153" s="50"/>
    </row>
    <row r="154" spans="1:8" ht="15" customHeight="1">
      <c r="B154" s="33" t="s">
        <v>157</v>
      </c>
      <c r="C154" s="51">
        <v>2037</v>
      </c>
      <c r="D154" s="42">
        <v>1322</v>
      </c>
      <c r="E154" s="43">
        <f t="shared" si="4"/>
        <v>-715</v>
      </c>
      <c r="F154" s="29">
        <f t="shared" si="5"/>
        <v>-0.35100638193421696</v>
      </c>
      <c r="G154" s="80"/>
      <c r="H154" s="50"/>
    </row>
    <row r="155" spans="1:8" ht="15" customHeight="1">
      <c r="B155" s="76" t="s">
        <v>242</v>
      </c>
      <c r="C155" s="69">
        <f>SUM(C156:C169)</f>
        <v>8182</v>
      </c>
      <c r="D155" s="69">
        <f>SUM(D156:D169)</f>
        <v>5679</v>
      </c>
      <c r="E155" s="69">
        <f t="shared" si="4"/>
        <v>-2503</v>
      </c>
      <c r="F155" s="77">
        <f t="shared" si="5"/>
        <v>-0.30591542410168665</v>
      </c>
      <c r="G155" s="80"/>
      <c r="H155" s="50"/>
    </row>
    <row r="156" spans="1:8" ht="15" customHeight="1">
      <c r="B156" s="30" t="s">
        <v>72</v>
      </c>
      <c r="C156" s="51">
        <v>324</v>
      </c>
      <c r="D156" s="42">
        <v>2072</v>
      </c>
      <c r="E156" s="43">
        <f t="shared" si="4"/>
        <v>1748</v>
      </c>
      <c r="F156" s="29">
        <f t="shared" si="5"/>
        <v>5.3950617283950617</v>
      </c>
      <c r="G156" s="80"/>
      <c r="H156" s="50"/>
    </row>
    <row r="157" spans="1:8" ht="15" customHeight="1">
      <c r="B157" s="30" t="s">
        <v>76</v>
      </c>
      <c r="C157" s="51">
        <v>100</v>
      </c>
      <c r="D157" s="42">
        <v>166</v>
      </c>
      <c r="E157" s="43">
        <f t="shared" si="4"/>
        <v>66</v>
      </c>
      <c r="F157" s="29">
        <f t="shared" si="5"/>
        <v>0.66</v>
      </c>
      <c r="G157" s="80"/>
      <c r="H157" s="50"/>
    </row>
    <row r="158" spans="1:8" ht="15" customHeight="1">
      <c r="B158" s="35" t="s">
        <v>83</v>
      </c>
      <c r="C158" s="51">
        <v>807</v>
      </c>
      <c r="D158" s="42">
        <v>421</v>
      </c>
      <c r="E158" s="43">
        <f t="shared" si="4"/>
        <v>-386</v>
      </c>
      <c r="F158" s="29">
        <f t="shared" si="5"/>
        <v>-0.47831474597273854</v>
      </c>
      <c r="G158" s="80"/>
      <c r="H158" s="50"/>
    </row>
    <row r="159" spans="1:8" ht="15" customHeight="1">
      <c r="B159" s="36" t="s">
        <v>86</v>
      </c>
      <c r="C159" s="51">
        <v>5304</v>
      </c>
      <c r="D159" s="42">
        <v>771</v>
      </c>
      <c r="E159" s="43">
        <f t="shared" si="4"/>
        <v>-4533</v>
      </c>
      <c r="F159" s="29">
        <f t="shared" si="5"/>
        <v>-0.85463800904977372</v>
      </c>
      <c r="G159" s="80"/>
      <c r="H159" s="50"/>
    </row>
    <row r="160" spans="1:8" ht="15" customHeight="1">
      <c r="B160" s="36" t="s">
        <v>96</v>
      </c>
      <c r="C160" s="51">
        <v>11</v>
      </c>
      <c r="D160" s="42">
        <v>8</v>
      </c>
      <c r="E160" s="43">
        <f t="shared" si="4"/>
        <v>-3</v>
      </c>
      <c r="F160" s="29">
        <f t="shared" si="5"/>
        <v>-0.27272727272727271</v>
      </c>
      <c r="G160" s="80"/>
      <c r="H160" s="50"/>
    </row>
    <row r="161" spans="2:8" ht="15" customHeight="1">
      <c r="B161" s="36" t="s">
        <v>99</v>
      </c>
      <c r="C161" s="51">
        <v>108</v>
      </c>
      <c r="D161" s="42">
        <v>59</v>
      </c>
      <c r="E161" s="43">
        <f t="shared" si="4"/>
        <v>-49</v>
      </c>
      <c r="F161" s="29">
        <f t="shared" si="5"/>
        <v>-0.45370370370370372</v>
      </c>
      <c r="G161" s="80"/>
      <c r="H161" s="50"/>
    </row>
    <row r="162" spans="2:8" ht="15" customHeight="1">
      <c r="B162" s="28" t="s">
        <v>104</v>
      </c>
      <c r="C162" s="51">
        <v>56</v>
      </c>
      <c r="D162" s="42">
        <v>49</v>
      </c>
      <c r="E162" s="43">
        <f t="shared" si="4"/>
        <v>-7</v>
      </c>
      <c r="F162" s="29">
        <f t="shared" si="5"/>
        <v>-0.125</v>
      </c>
      <c r="G162" s="80"/>
      <c r="H162" s="50"/>
    </row>
    <row r="163" spans="2:8" ht="12">
      <c r="B163" s="28" t="s">
        <v>112</v>
      </c>
      <c r="C163" s="51">
        <v>241</v>
      </c>
      <c r="D163" s="42">
        <v>320</v>
      </c>
      <c r="E163" s="43">
        <f t="shared" si="4"/>
        <v>79</v>
      </c>
      <c r="F163" s="29">
        <f t="shared" si="5"/>
        <v>0.32780082987551867</v>
      </c>
      <c r="G163" s="80"/>
      <c r="H163" s="50"/>
    </row>
    <row r="164" spans="2:8" ht="15" customHeight="1">
      <c r="B164" s="28" t="s">
        <v>168</v>
      </c>
      <c r="C164" s="51">
        <v>11</v>
      </c>
      <c r="D164" s="42">
        <v>9</v>
      </c>
      <c r="E164" s="43">
        <f t="shared" si="4"/>
        <v>-2</v>
      </c>
      <c r="F164" s="29">
        <f t="shared" si="5"/>
        <v>-0.18181818181818182</v>
      </c>
      <c r="G164" s="80"/>
      <c r="H164" s="50"/>
    </row>
    <row r="165" spans="2:8" ht="15" customHeight="1">
      <c r="B165" s="28" t="s">
        <v>126</v>
      </c>
      <c r="C165" s="51">
        <v>80</v>
      </c>
      <c r="D165" s="42">
        <v>300</v>
      </c>
      <c r="E165" s="43">
        <f t="shared" si="4"/>
        <v>220</v>
      </c>
      <c r="F165" s="29">
        <f t="shared" si="5"/>
        <v>2.75</v>
      </c>
      <c r="G165" s="80"/>
      <c r="H165" s="50"/>
    </row>
    <row r="166" spans="2:8" ht="15" customHeight="1">
      <c r="B166" s="30" t="s">
        <v>128</v>
      </c>
      <c r="C166" s="51">
        <v>5</v>
      </c>
      <c r="D166" s="42">
        <v>0</v>
      </c>
      <c r="E166" s="43">
        <f t="shared" si="4"/>
        <v>-5</v>
      </c>
      <c r="F166" s="29">
        <f t="shared" si="5"/>
        <v>-1</v>
      </c>
      <c r="G166" s="80"/>
      <c r="H166" s="50"/>
    </row>
    <row r="167" spans="2:8" ht="15" customHeight="1">
      <c r="B167" s="28" t="s">
        <v>136</v>
      </c>
      <c r="C167" s="51">
        <v>397</v>
      </c>
      <c r="D167" s="42">
        <v>850</v>
      </c>
      <c r="E167" s="43">
        <f t="shared" si="4"/>
        <v>453</v>
      </c>
      <c r="F167" s="29">
        <f t="shared" si="5"/>
        <v>1.1410579345088161</v>
      </c>
      <c r="G167" s="80"/>
      <c r="H167" s="50"/>
    </row>
    <row r="168" spans="2:8" ht="12">
      <c r="B168" s="30" t="s">
        <v>145</v>
      </c>
      <c r="C168" s="51">
        <v>497</v>
      </c>
      <c r="D168" s="42">
        <v>349</v>
      </c>
      <c r="E168" s="43">
        <f t="shared" si="4"/>
        <v>-148</v>
      </c>
      <c r="F168" s="29">
        <f t="shared" si="5"/>
        <v>-0.2977867203219316</v>
      </c>
      <c r="G168" s="80"/>
      <c r="H168" s="50"/>
    </row>
    <row r="169" spans="2:8" ht="15" customHeight="1">
      <c r="B169" s="28" t="s">
        <v>158</v>
      </c>
      <c r="C169" s="51">
        <v>241</v>
      </c>
      <c r="D169" s="42">
        <v>305</v>
      </c>
      <c r="E169" s="43">
        <f t="shared" si="4"/>
        <v>64</v>
      </c>
      <c r="F169" s="29">
        <f t="shared" si="5"/>
        <v>0.26556016597510373</v>
      </c>
      <c r="G169" s="80"/>
      <c r="H169" s="50"/>
    </row>
    <row r="170" spans="2:8" ht="15" customHeight="1">
      <c r="B170" s="76" t="s">
        <v>222</v>
      </c>
      <c r="C170" s="69">
        <f>C171+C191+C208+C214+C219</f>
        <v>1363</v>
      </c>
      <c r="D170" s="69">
        <f>D171+D191+D208+D214+D219</f>
        <v>621</v>
      </c>
      <c r="E170" s="69">
        <f t="shared" si="4"/>
        <v>-742</v>
      </c>
      <c r="F170" s="77">
        <f t="shared" si="5"/>
        <v>-0.54438738077769622</v>
      </c>
      <c r="G170" s="80"/>
      <c r="H170" s="50"/>
    </row>
    <row r="171" spans="2:8" ht="15" customHeight="1">
      <c r="B171" s="81" t="s">
        <v>223</v>
      </c>
      <c r="C171" s="62">
        <f>SUM(C172:C190)</f>
        <v>770</v>
      </c>
      <c r="D171" s="62">
        <f>SUM(D172:D190)</f>
        <v>112</v>
      </c>
      <c r="E171" s="62">
        <f t="shared" si="4"/>
        <v>-658</v>
      </c>
      <c r="F171" s="63">
        <f t="shared" si="5"/>
        <v>-0.8545454545454545</v>
      </c>
      <c r="G171" s="80"/>
      <c r="H171" s="50"/>
    </row>
    <row r="172" spans="2:8" ht="15" customHeight="1">
      <c r="B172" s="33" t="s">
        <v>181</v>
      </c>
      <c r="C172" s="51">
        <v>0</v>
      </c>
      <c r="D172" s="42">
        <v>2</v>
      </c>
      <c r="E172" s="43">
        <f t="shared" si="4"/>
        <v>2</v>
      </c>
      <c r="F172" s="29"/>
      <c r="G172" s="80"/>
      <c r="H172" s="50"/>
    </row>
    <row r="173" spans="2:8" s="16" customFormat="1" ht="15" customHeight="1">
      <c r="B173" s="33" t="s">
        <v>84</v>
      </c>
      <c r="C173" s="51">
        <v>6</v>
      </c>
      <c r="D173" s="42">
        <v>2</v>
      </c>
      <c r="E173" s="43">
        <f t="shared" si="4"/>
        <v>-4</v>
      </c>
      <c r="F173" s="29">
        <f t="shared" si="5"/>
        <v>-0.66666666666666663</v>
      </c>
      <c r="G173" s="80"/>
      <c r="H173" s="50"/>
    </row>
    <row r="174" spans="2:8" ht="15" customHeight="1">
      <c r="B174" s="33" t="s">
        <v>173</v>
      </c>
      <c r="C174" s="51">
        <v>6</v>
      </c>
      <c r="D174" s="42">
        <v>1</v>
      </c>
      <c r="E174" s="43">
        <f t="shared" si="4"/>
        <v>-5</v>
      </c>
      <c r="F174" s="29">
        <f t="shared" si="5"/>
        <v>-0.83333333333333337</v>
      </c>
      <c r="G174" s="80"/>
      <c r="H174" s="50"/>
    </row>
    <row r="175" spans="2:8" ht="15" customHeight="1">
      <c r="B175" s="33" t="s">
        <v>92</v>
      </c>
      <c r="C175" s="51">
        <v>39</v>
      </c>
      <c r="D175" s="42">
        <v>1</v>
      </c>
      <c r="E175" s="43">
        <f t="shared" si="4"/>
        <v>-38</v>
      </c>
      <c r="F175" s="29">
        <f t="shared" si="5"/>
        <v>-0.97435897435897434</v>
      </c>
      <c r="G175" s="80"/>
      <c r="H175" s="50"/>
    </row>
    <row r="176" spans="2:8" ht="15" customHeight="1">
      <c r="B176" s="33" t="s">
        <v>93</v>
      </c>
      <c r="C176" s="51">
        <v>572</v>
      </c>
      <c r="D176" s="42">
        <v>17</v>
      </c>
      <c r="E176" s="43">
        <f t="shared" si="4"/>
        <v>-555</v>
      </c>
      <c r="F176" s="29">
        <f t="shared" si="5"/>
        <v>-0.97027972027972031</v>
      </c>
      <c r="G176" s="80"/>
      <c r="H176" s="50"/>
    </row>
    <row r="177" spans="1:8" ht="15" customHeight="1">
      <c r="B177" s="33" t="s">
        <v>105</v>
      </c>
      <c r="C177" s="51">
        <v>19</v>
      </c>
      <c r="D177" s="42">
        <v>43</v>
      </c>
      <c r="E177" s="43">
        <f t="shared" si="4"/>
        <v>24</v>
      </c>
      <c r="F177" s="29">
        <f t="shared" si="5"/>
        <v>1.263157894736842</v>
      </c>
      <c r="G177" s="80"/>
      <c r="H177" s="50"/>
    </row>
    <row r="178" spans="1:8" ht="15" customHeight="1">
      <c r="B178" s="33" t="s">
        <v>205</v>
      </c>
      <c r="C178" s="51">
        <v>5</v>
      </c>
      <c r="D178" s="42">
        <v>11</v>
      </c>
      <c r="E178" s="43">
        <f t="shared" si="4"/>
        <v>6</v>
      </c>
      <c r="F178" s="29">
        <f t="shared" si="5"/>
        <v>1.2</v>
      </c>
      <c r="G178" s="80"/>
      <c r="H178" s="50"/>
    </row>
    <row r="179" spans="1:8" ht="15" customHeight="1">
      <c r="B179" s="33" t="s">
        <v>114</v>
      </c>
      <c r="C179" s="51">
        <v>11</v>
      </c>
      <c r="D179" s="42">
        <v>1</v>
      </c>
      <c r="E179" s="43">
        <f t="shared" si="4"/>
        <v>-10</v>
      </c>
      <c r="F179" s="29">
        <f t="shared" si="5"/>
        <v>-0.90909090909090906</v>
      </c>
      <c r="G179" s="80"/>
      <c r="H179" s="50"/>
    </row>
    <row r="180" spans="1:8" ht="15" customHeight="1">
      <c r="B180" s="33" t="s">
        <v>115</v>
      </c>
      <c r="C180" s="51">
        <v>20</v>
      </c>
      <c r="D180" s="42">
        <v>10</v>
      </c>
      <c r="E180" s="43">
        <f t="shared" si="4"/>
        <v>-10</v>
      </c>
      <c r="F180" s="29">
        <f t="shared" si="5"/>
        <v>-0.5</v>
      </c>
      <c r="G180" s="80"/>
      <c r="H180" s="50"/>
    </row>
    <row r="181" spans="1:8" ht="15" customHeight="1">
      <c r="B181" s="33" t="s">
        <v>197</v>
      </c>
      <c r="C181" s="51">
        <v>1</v>
      </c>
      <c r="D181" s="42">
        <v>0</v>
      </c>
      <c r="E181" s="43">
        <f t="shared" si="4"/>
        <v>-1</v>
      </c>
      <c r="F181" s="29"/>
      <c r="G181" s="80"/>
      <c r="H181" s="50"/>
    </row>
    <row r="182" spans="1:8" ht="15" customHeight="1">
      <c r="B182" s="33" t="s">
        <v>196</v>
      </c>
      <c r="C182" s="51">
        <v>0</v>
      </c>
      <c r="D182" s="42">
        <v>0</v>
      </c>
      <c r="E182" s="43">
        <f t="shared" si="4"/>
        <v>0</v>
      </c>
      <c r="F182" s="29"/>
      <c r="G182" s="80"/>
      <c r="H182" s="50"/>
    </row>
    <row r="183" spans="1:8" ht="12.75" customHeight="1">
      <c r="B183" s="33" t="s">
        <v>121</v>
      </c>
      <c r="C183" s="51">
        <v>0</v>
      </c>
      <c r="D183" s="42">
        <v>0</v>
      </c>
      <c r="E183" s="43">
        <f t="shared" si="4"/>
        <v>0</v>
      </c>
      <c r="F183" s="29"/>
      <c r="G183" s="80"/>
      <c r="H183" s="50"/>
    </row>
    <row r="184" spans="1:8" ht="12">
      <c r="B184" s="33" t="s">
        <v>187</v>
      </c>
      <c r="C184" s="51">
        <v>5</v>
      </c>
      <c r="D184" s="42">
        <v>2</v>
      </c>
      <c r="E184" s="43">
        <f t="shared" si="4"/>
        <v>-3</v>
      </c>
      <c r="F184" s="29">
        <f t="shared" si="5"/>
        <v>-0.6</v>
      </c>
      <c r="G184" s="80"/>
      <c r="H184" s="50"/>
    </row>
    <row r="185" spans="1:8" ht="15" customHeight="1">
      <c r="B185" s="33" t="s">
        <v>133</v>
      </c>
      <c r="C185" s="51">
        <v>3</v>
      </c>
      <c r="D185" s="42">
        <v>2</v>
      </c>
      <c r="E185" s="43">
        <f t="shared" si="4"/>
        <v>-1</v>
      </c>
      <c r="F185" s="29">
        <f t="shared" si="5"/>
        <v>-0.33333333333333331</v>
      </c>
      <c r="G185" s="80"/>
      <c r="H185" s="50"/>
    </row>
    <row r="186" spans="1:8" ht="15" customHeight="1">
      <c r="B186" s="33" t="s">
        <v>139</v>
      </c>
      <c r="C186" s="51">
        <v>59</v>
      </c>
      <c r="D186" s="42">
        <v>5</v>
      </c>
      <c r="E186" s="43">
        <f t="shared" si="4"/>
        <v>-54</v>
      </c>
      <c r="F186" s="29">
        <f t="shared" si="5"/>
        <v>-0.9152542372881356</v>
      </c>
      <c r="G186" s="80"/>
      <c r="H186" s="50"/>
    </row>
    <row r="187" spans="1:8" ht="15" customHeight="1">
      <c r="B187" s="33" t="s">
        <v>146</v>
      </c>
      <c r="C187" s="51">
        <v>19</v>
      </c>
      <c r="D187" s="42">
        <v>9</v>
      </c>
      <c r="E187" s="43">
        <f t="shared" si="4"/>
        <v>-10</v>
      </c>
      <c r="F187" s="29">
        <f t="shared" si="5"/>
        <v>-0.52631578947368418</v>
      </c>
      <c r="G187" s="80"/>
      <c r="H187" s="50"/>
    </row>
    <row r="188" spans="1:8" ht="12">
      <c r="B188" s="33" t="s">
        <v>190</v>
      </c>
      <c r="C188" s="51">
        <v>1</v>
      </c>
      <c r="D188" s="42">
        <v>1</v>
      </c>
      <c r="E188" s="43">
        <f t="shared" si="4"/>
        <v>0</v>
      </c>
      <c r="F188" s="29">
        <f t="shared" si="5"/>
        <v>0</v>
      </c>
      <c r="G188" s="80"/>
      <c r="H188" s="50"/>
    </row>
    <row r="189" spans="1:8" ht="15" customHeight="1">
      <c r="B189" s="33" t="s">
        <v>155</v>
      </c>
      <c r="C189" s="51">
        <v>2</v>
      </c>
      <c r="D189" s="42">
        <v>5</v>
      </c>
      <c r="E189" s="43">
        <f t="shared" si="4"/>
        <v>3</v>
      </c>
      <c r="F189" s="29">
        <f t="shared" si="5"/>
        <v>1.5</v>
      </c>
      <c r="G189" s="80"/>
      <c r="H189" s="50"/>
    </row>
    <row r="190" spans="1:8" ht="15" customHeight="1">
      <c r="B190" s="33" t="s">
        <v>194</v>
      </c>
      <c r="C190" s="51">
        <v>2</v>
      </c>
      <c r="D190" s="42">
        <v>0</v>
      </c>
      <c r="E190" s="43">
        <f t="shared" si="4"/>
        <v>-2</v>
      </c>
      <c r="F190" s="29"/>
      <c r="G190" s="80"/>
      <c r="H190" s="50"/>
    </row>
    <row r="191" spans="1:8" ht="15" customHeight="1">
      <c r="B191" s="81" t="s">
        <v>224</v>
      </c>
      <c r="C191" s="67">
        <f>SUM(C192:C207)</f>
        <v>164</v>
      </c>
      <c r="D191" s="67">
        <f>SUM(D192:D207)</f>
        <v>123</v>
      </c>
      <c r="E191" s="62">
        <f t="shared" si="4"/>
        <v>-41</v>
      </c>
      <c r="F191" s="63">
        <f t="shared" si="5"/>
        <v>-0.25</v>
      </c>
      <c r="G191" s="80"/>
      <c r="H191" s="50"/>
    </row>
    <row r="192" spans="1:8" ht="15" customHeight="1">
      <c r="A192" s="18"/>
      <c r="B192" s="30" t="s">
        <v>179</v>
      </c>
      <c r="C192" s="51">
        <v>0</v>
      </c>
      <c r="D192" s="42">
        <v>1</v>
      </c>
      <c r="E192" s="43">
        <f t="shared" si="4"/>
        <v>1</v>
      </c>
      <c r="F192" s="29"/>
      <c r="G192" s="80"/>
      <c r="H192" s="50"/>
    </row>
    <row r="193" spans="1:8" ht="15" customHeight="1">
      <c r="A193" s="18"/>
      <c r="B193" s="32" t="s">
        <v>198</v>
      </c>
      <c r="C193" s="51">
        <v>0</v>
      </c>
      <c r="D193" s="42">
        <v>0</v>
      </c>
      <c r="E193" s="43">
        <f t="shared" si="4"/>
        <v>0</v>
      </c>
      <c r="F193" s="29"/>
      <c r="G193" s="80"/>
      <c r="H193" s="50"/>
    </row>
    <row r="194" spans="1:8" ht="15" customHeight="1">
      <c r="A194" s="18"/>
      <c r="B194" s="33" t="s">
        <v>183</v>
      </c>
      <c r="C194" s="51">
        <v>0</v>
      </c>
      <c r="D194" s="42">
        <v>0</v>
      </c>
      <c r="E194" s="43">
        <f t="shared" si="4"/>
        <v>0</v>
      </c>
      <c r="F194" s="29"/>
      <c r="G194" s="80"/>
      <c r="H194" s="50"/>
    </row>
    <row r="195" spans="1:8" ht="15" customHeight="1">
      <c r="A195" s="18"/>
      <c r="B195" s="33" t="s">
        <v>79</v>
      </c>
      <c r="C195" s="51">
        <v>1</v>
      </c>
      <c r="D195" s="42">
        <v>7</v>
      </c>
      <c r="E195" s="43">
        <f t="shared" si="4"/>
        <v>6</v>
      </c>
      <c r="F195" s="29"/>
      <c r="G195" s="80"/>
      <c r="H195" s="50"/>
    </row>
    <row r="196" spans="1:8" ht="15" customHeight="1">
      <c r="A196" s="18"/>
      <c r="B196" s="33" t="s">
        <v>80</v>
      </c>
      <c r="C196" s="51">
        <v>2</v>
      </c>
      <c r="D196" s="42">
        <v>2</v>
      </c>
      <c r="E196" s="43">
        <f t="shared" si="4"/>
        <v>0</v>
      </c>
      <c r="F196" s="29">
        <f t="shared" ref="F196:F229" si="6">E196/C196</f>
        <v>0</v>
      </c>
      <c r="G196" s="80"/>
      <c r="H196" s="50"/>
    </row>
    <row r="197" spans="1:8" ht="15" customHeight="1">
      <c r="A197" s="18"/>
      <c r="B197" s="33" t="s">
        <v>167</v>
      </c>
      <c r="C197" s="51">
        <v>0</v>
      </c>
      <c r="D197" s="42">
        <v>0</v>
      </c>
      <c r="E197" s="43">
        <f t="shared" si="4"/>
        <v>0</v>
      </c>
      <c r="F197" s="29"/>
      <c r="G197" s="80"/>
      <c r="H197" s="50"/>
    </row>
    <row r="198" spans="1:8" ht="15" customHeight="1">
      <c r="A198" s="18"/>
      <c r="B198" s="33" t="s">
        <v>101</v>
      </c>
      <c r="C198" s="51">
        <v>0</v>
      </c>
      <c r="D198" s="42">
        <v>1</v>
      </c>
      <c r="E198" s="43">
        <f t="shared" ref="E198:E229" si="7">D198-C198</f>
        <v>1</v>
      </c>
      <c r="F198" s="29"/>
      <c r="G198" s="80"/>
      <c r="H198" s="50"/>
    </row>
    <row r="199" spans="1:8" ht="15" customHeight="1">
      <c r="A199" s="18"/>
      <c r="B199" s="33" t="s">
        <v>110</v>
      </c>
      <c r="C199" s="51">
        <v>13</v>
      </c>
      <c r="D199" s="42">
        <v>15</v>
      </c>
      <c r="E199" s="43">
        <f t="shared" si="7"/>
        <v>2</v>
      </c>
      <c r="F199" s="29"/>
      <c r="G199" s="80"/>
      <c r="H199" s="50"/>
    </row>
    <row r="200" spans="1:8" ht="15" customHeight="1">
      <c r="A200" s="18"/>
      <c r="B200" s="28" t="s">
        <v>113</v>
      </c>
      <c r="C200" s="51">
        <v>8</v>
      </c>
      <c r="D200" s="42">
        <v>4</v>
      </c>
      <c r="E200" s="43">
        <f t="shared" si="7"/>
        <v>-4</v>
      </c>
      <c r="F200" s="29">
        <f t="shared" si="6"/>
        <v>-0.5</v>
      </c>
      <c r="G200" s="80"/>
      <c r="H200" s="50"/>
    </row>
    <row r="201" spans="1:8" ht="15" customHeight="1">
      <c r="A201" s="18"/>
      <c r="B201" s="33" t="s">
        <v>185</v>
      </c>
      <c r="C201" s="51">
        <v>0</v>
      </c>
      <c r="D201" s="42">
        <v>0</v>
      </c>
      <c r="E201" s="43">
        <f t="shared" si="7"/>
        <v>0</v>
      </c>
      <c r="F201" s="29"/>
      <c r="G201" s="80"/>
      <c r="H201" s="50"/>
    </row>
    <row r="202" spans="1:8" ht="15" customHeight="1">
      <c r="A202" s="18"/>
      <c r="B202" s="33" t="s">
        <v>169</v>
      </c>
      <c r="C202" s="51">
        <v>5</v>
      </c>
      <c r="D202" s="42">
        <v>0</v>
      </c>
      <c r="E202" s="43">
        <f t="shared" si="7"/>
        <v>-5</v>
      </c>
      <c r="F202" s="29">
        <f t="shared" si="6"/>
        <v>-1</v>
      </c>
      <c r="G202" s="80"/>
      <c r="H202" s="50"/>
    </row>
    <row r="203" spans="1:8" ht="15" customHeight="1">
      <c r="A203" s="18"/>
      <c r="B203" s="33" t="s">
        <v>176</v>
      </c>
      <c r="C203" s="51">
        <v>1</v>
      </c>
      <c r="D203" s="42">
        <v>2</v>
      </c>
      <c r="E203" s="43">
        <f t="shared" si="7"/>
        <v>1</v>
      </c>
      <c r="F203" s="29">
        <f t="shared" si="6"/>
        <v>1</v>
      </c>
      <c r="G203" s="80"/>
      <c r="H203" s="50"/>
    </row>
    <row r="204" spans="1:8" ht="15" customHeight="1">
      <c r="A204" s="18"/>
      <c r="B204" s="33" t="s">
        <v>124</v>
      </c>
      <c r="C204" s="51">
        <v>131</v>
      </c>
      <c r="D204" s="42">
        <v>88</v>
      </c>
      <c r="E204" s="43">
        <f t="shared" si="7"/>
        <v>-43</v>
      </c>
      <c r="F204" s="29">
        <f t="shared" si="6"/>
        <v>-0.3282442748091603</v>
      </c>
      <c r="G204" s="80"/>
      <c r="H204" s="50"/>
    </row>
    <row r="205" spans="1:8" ht="15" customHeight="1">
      <c r="A205" s="18"/>
      <c r="B205" s="33" t="s">
        <v>140</v>
      </c>
      <c r="C205" s="51">
        <v>3</v>
      </c>
      <c r="D205" s="42">
        <v>2</v>
      </c>
      <c r="E205" s="43">
        <f t="shared" si="7"/>
        <v>-1</v>
      </c>
      <c r="F205" s="29">
        <f t="shared" si="6"/>
        <v>-0.33333333333333331</v>
      </c>
      <c r="G205" s="80"/>
      <c r="H205" s="50"/>
    </row>
    <row r="206" spans="1:8" ht="15" customHeight="1">
      <c r="A206" s="18"/>
      <c r="B206" s="33" t="s">
        <v>143</v>
      </c>
      <c r="C206" s="51">
        <v>0</v>
      </c>
      <c r="D206" s="42">
        <v>0</v>
      </c>
      <c r="E206" s="43">
        <f t="shared" si="7"/>
        <v>0</v>
      </c>
      <c r="F206" s="29"/>
      <c r="G206" s="80"/>
      <c r="H206" s="50"/>
    </row>
    <row r="207" spans="1:8" ht="15" customHeight="1">
      <c r="A207" s="18"/>
      <c r="B207" s="33" t="s">
        <v>209</v>
      </c>
      <c r="C207" s="51">
        <v>0</v>
      </c>
      <c r="D207" s="42">
        <v>1</v>
      </c>
      <c r="E207" s="43">
        <f t="shared" si="7"/>
        <v>1</v>
      </c>
      <c r="F207" s="29"/>
      <c r="G207" s="80"/>
      <c r="H207" s="50"/>
    </row>
    <row r="208" spans="1:8" ht="15" customHeight="1">
      <c r="B208" s="81" t="s">
        <v>135</v>
      </c>
      <c r="C208" s="62">
        <f>SUM(C209:C213)</f>
        <v>232</v>
      </c>
      <c r="D208" s="62">
        <f>SUM(D209:D213)</f>
        <v>269</v>
      </c>
      <c r="E208" s="62">
        <f>D208-C208</f>
        <v>37</v>
      </c>
      <c r="F208" s="63">
        <f>E208/C208</f>
        <v>0.15948275862068967</v>
      </c>
      <c r="G208" s="80"/>
      <c r="H208" s="50"/>
    </row>
    <row r="209" spans="1:8" ht="13.5" customHeight="1">
      <c r="B209" s="33" t="s">
        <v>180</v>
      </c>
      <c r="C209" s="51">
        <v>9</v>
      </c>
      <c r="D209" s="42">
        <v>0</v>
      </c>
      <c r="E209" s="43">
        <f t="shared" si="7"/>
        <v>-9</v>
      </c>
      <c r="F209" s="29"/>
      <c r="G209" s="80"/>
      <c r="H209" s="50"/>
    </row>
    <row r="210" spans="1:8" ht="15" customHeight="1">
      <c r="A210" s="18"/>
      <c r="B210" s="32" t="s">
        <v>211</v>
      </c>
      <c r="C210" s="51">
        <v>0</v>
      </c>
      <c r="D210" s="42">
        <v>0</v>
      </c>
      <c r="E210" s="43">
        <f t="shared" si="7"/>
        <v>0</v>
      </c>
      <c r="F210" s="29"/>
      <c r="G210" s="80"/>
      <c r="H210" s="50"/>
    </row>
    <row r="211" spans="1:8" ht="15" customHeight="1">
      <c r="A211" s="18"/>
      <c r="B211" s="33" t="s">
        <v>170</v>
      </c>
      <c r="C211" s="51">
        <v>2</v>
      </c>
      <c r="D211" s="42">
        <v>1</v>
      </c>
      <c r="E211" s="43">
        <f t="shared" si="7"/>
        <v>-1</v>
      </c>
      <c r="F211" s="29"/>
      <c r="G211" s="80"/>
      <c r="H211" s="50"/>
    </row>
    <row r="212" spans="1:8" ht="15" customHeight="1">
      <c r="A212" s="18"/>
      <c r="B212" s="33" t="s">
        <v>135</v>
      </c>
      <c r="C212" s="51">
        <v>221</v>
      </c>
      <c r="D212" s="42">
        <v>267</v>
      </c>
      <c r="E212" s="43">
        <f t="shared" si="7"/>
        <v>46</v>
      </c>
      <c r="F212" s="29">
        <f t="shared" si="6"/>
        <v>0.20814479638009051</v>
      </c>
      <c r="G212" s="80"/>
      <c r="H212" s="50"/>
    </row>
    <row r="213" spans="1:8" ht="15" customHeight="1">
      <c r="B213" s="32" t="s">
        <v>199</v>
      </c>
      <c r="C213" s="51">
        <v>0</v>
      </c>
      <c r="D213" s="42">
        <v>1</v>
      </c>
      <c r="E213" s="43">
        <f t="shared" si="7"/>
        <v>1</v>
      </c>
      <c r="F213" s="29"/>
      <c r="G213" s="80"/>
      <c r="H213" s="50"/>
    </row>
    <row r="214" spans="1:8">
      <c r="B214" s="81" t="s">
        <v>225</v>
      </c>
      <c r="C214" s="62">
        <f>SUM(C215:C218)</f>
        <v>170</v>
      </c>
      <c r="D214" s="62">
        <f>SUM(D215:D218)</f>
        <v>100</v>
      </c>
      <c r="E214" s="62">
        <f t="shared" si="7"/>
        <v>-70</v>
      </c>
      <c r="F214" s="63">
        <f t="shared" si="6"/>
        <v>-0.41176470588235292</v>
      </c>
      <c r="G214" s="80"/>
      <c r="H214" s="50"/>
    </row>
    <row r="215" spans="1:8" ht="15" customHeight="1">
      <c r="B215" s="28" t="s">
        <v>69</v>
      </c>
      <c r="C215" s="51">
        <v>13</v>
      </c>
      <c r="D215" s="42">
        <v>16</v>
      </c>
      <c r="E215" s="43">
        <f t="shared" si="7"/>
        <v>3</v>
      </c>
      <c r="F215" s="29">
        <f t="shared" si="6"/>
        <v>0.23076923076923078</v>
      </c>
      <c r="G215" s="80"/>
      <c r="H215" s="50"/>
    </row>
    <row r="216" spans="1:8" ht="15" customHeight="1">
      <c r="B216" s="28" t="s">
        <v>117</v>
      </c>
      <c r="C216" s="51">
        <v>97</v>
      </c>
      <c r="D216" s="42">
        <v>24</v>
      </c>
      <c r="E216" s="43">
        <f t="shared" si="7"/>
        <v>-73</v>
      </c>
      <c r="F216" s="29">
        <f t="shared" si="6"/>
        <v>-0.75257731958762886</v>
      </c>
      <c r="G216" s="80"/>
      <c r="H216" s="50"/>
    </row>
    <row r="217" spans="1:8" ht="15" customHeight="1">
      <c r="B217" s="28" t="s">
        <v>147</v>
      </c>
      <c r="C217" s="51">
        <v>20</v>
      </c>
      <c r="D217" s="42">
        <v>6</v>
      </c>
      <c r="E217" s="43">
        <f t="shared" si="7"/>
        <v>-14</v>
      </c>
      <c r="F217" s="29">
        <f t="shared" si="6"/>
        <v>-0.7</v>
      </c>
      <c r="G217" s="80"/>
      <c r="H217" s="50"/>
    </row>
    <row r="218" spans="1:8" ht="15" customHeight="1">
      <c r="B218" s="28" t="s">
        <v>154</v>
      </c>
      <c r="C218" s="51">
        <v>40</v>
      </c>
      <c r="D218" s="42">
        <v>54</v>
      </c>
      <c r="E218" s="43">
        <f t="shared" si="7"/>
        <v>14</v>
      </c>
      <c r="F218" s="29">
        <f t="shared" si="6"/>
        <v>0.35</v>
      </c>
      <c r="G218" s="80"/>
      <c r="H218" s="50"/>
    </row>
    <row r="219" spans="1:8">
      <c r="B219" s="81" t="s">
        <v>226</v>
      </c>
      <c r="C219" s="65">
        <f>SUM(C220:C226)</f>
        <v>27</v>
      </c>
      <c r="D219" s="65">
        <f>SUM(D220:D226)</f>
        <v>17</v>
      </c>
      <c r="E219" s="62">
        <f t="shared" si="7"/>
        <v>-10</v>
      </c>
      <c r="F219" s="63">
        <f t="shared" si="6"/>
        <v>-0.37037037037037035</v>
      </c>
      <c r="G219" s="80"/>
      <c r="H219" s="50"/>
    </row>
    <row r="220" spans="1:8" ht="12">
      <c r="B220" s="33" t="s">
        <v>164</v>
      </c>
      <c r="C220" s="51">
        <v>4</v>
      </c>
      <c r="D220" s="42">
        <v>0</v>
      </c>
      <c r="E220" s="43">
        <f t="shared" si="7"/>
        <v>-4</v>
      </c>
      <c r="F220" s="29"/>
      <c r="G220" s="80"/>
      <c r="H220" s="50"/>
    </row>
    <row r="221" spans="1:8" ht="12">
      <c r="B221" s="33" t="s">
        <v>182</v>
      </c>
      <c r="C221" s="51">
        <v>0</v>
      </c>
      <c r="D221" s="42">
        <v>0</v>
      </c>
      <c r="E221" s="43">
        <f t="shared" si="7"/>
        <v>0</v>
      </c>
      <c r="F221" s="29"/>
      <c r="G221" s="80"/>
      <c r="H221" s="50"/>
    </row>
    <row r="222" spans="1:8" ht="12">
      <c r="B222" s="33" t="s">
        <v>102</v>
      </c>
      <c r="C222" s="51">
        <v>15</v>
      </c>
      <c r="D222" s="42">
        <v>7</v>
      </c>
      <c r="E222" s="43">
        <f t="shared" si="7"/>
        <v>-8</v>
      </c>
      <c r="F222" s="29">
        <f t="shared" si="6"/>
        <v>-0.53333333333333333</v>
      </c>
      <c r="G222" s="80"/>
      <c r="H222" s="50"/>
    </row>
    <row r="223" spans="1:8" ht="12">
      <c r="B223" s="33" t="s">
        <v>107</v>
      </c>
      <c r="C223" s="51">
        <v>8</v>
      </c>
      <c r="D223" s="42">
        <v>1</v>
      </c>
      <c r="E223" s="43">
        <f t="shared" si="7"/>
        <v>-7</v>
      </c>
      <c r="F223" s="29">
        <f t="shared" si="6"/>
        <v>-0.875</v>
      </c>
      <c r="G223" s="80"/>
      <c r="H223" s="50"/>
    </row>
    <row r="224" spans="1:8" ht="12">
      <c r="B224" s="33" t="s">
        <v>208</v>
      </c>
      <c r="C224" s="51">
        <v>0</v>
      </c>
      <c r="D224" s="42">
        <v>4</v>
      </c>
      <c r="E224" s="43">
        <f t="shared" si="7"/>
        <v>4</v>
      </c>
      <c r="F224" s="29"/>
      <c r="G224" s="80"/>
      <c r="H224" s="50"/>
    </row>
    <row r="225" spans="2:8" ht="12">
      <c r="B225" s="33" t="s">
        <v>210</v>
      </c>
      <c r="C225" s="51">
        <v>0</v>
      </c>
      <c r="D225" s="42">
        <v>5</v>
      </c>
      <c r="E225" s="43">
        <f t="shared" si="7"/>
        <v>5</v>
      </c>
      <c r="F225" s="29"/>
      <c r="G225" s="80"/>
      <c r="H225" s="50"/>
    </row>
    <row r="226" spans="2:8" s="16" customFormat="1" ht="12">
      <c r="B226" s="33" t="s">
        <v>171</v>
      </c>
      <c r="C226" s="51">
        <v>0</v>
      </c>
      <c r="D226" s="42">
        <v>0</v>
      </c>
      <c r="E226" s="43">
        <f t="shared" si="7"/>
        <v>0</v>
      </c>
      <c r="F226" s="29"/>
      <c r="G226" s="80"/>
      <c r="H226" s="50"/>
    </row>
    <row r="227" spans="2:8">
      <c r="B227" s="79" t="s">
        <v>148</v>
      </c>
      <c r="C227" s="70">
        <f>SUM(C228:C229)</f>
        <v>419</v>
      </c>
      <c r="D227" s="70">
        <f>SUM(D228:D229)</f>
        <v>710</v>
      </c>
      <c r="E227" s="69">
        <f>D227-C227</f>
        <v>291</v>
      </c>
      <c r="F227" s="77">
        <f t="shared" si="6"/>
        <v>0.6945107398568019</v>
      </c>
      <c r="G227" s="80"/>
      <c r="H227" s="50"/>
    </row>
    <row r="228" spans="2:8" ht="12">
      <c r="B228" s="28" t="s">
        <v>212</v>
      </c>
      <c r="C228" s="51">
        <v>299</v>
      </c>
      <c r="D228" s="42">
        <v>50</v>
      </c>
      <c r="E228" s="43">
        <f>D228-C228</f>
        <v>-249</v>
      </c>
      <c r="F228" s="29">
        <f t="shared" si="6"/>
        <v>-0.83277591973244147</v>
      </c>
      <c r="G228" s="80"/>
      <c r="H228" s="50"/>
    </row>
    <row r="229" spans="2:8" ht="12.75" thickBot="1">
      <c r="B229" s="37" t="s">
        <v>148</v>
      </c>
      <c r="C229" s="95">
        <v>120</v>
      </c>
      <c r="D229" s="53">
        <v>660</v>
      </c>
      <c r="E229" s="44">
        <f t="shared" si="7"/>
        <v>540</v>
      </c>
      <c r="F229" s="38">
        <f t="shared" si="6"/>
        <v>4.5</v>
      </c>
      <c r="G229" s="80"/>
      <c r="H229" s="50"/>
    </row>
    <row r="230" spans="2:8" ht="15" customHeight="1">
      <c r="F230" s="10"/>
    </row>
    <row r="234" spans="2:8" ht="15" customHeight="1">
      <c r="B234" s="108" t="s">
        <v>230</v>
      </c>
      <c r="C234" s="109"/>
      <c r="D234" s="109"/>
      <c r="E234" s="109"/>
      <c r="F234" s="109"/>
    </row>
    <row r="235" spans="2:8" s="80" customFormat="1" ht="15" customHeight="1">
      <c r="B235" s="112"/>
      <c r="C235" s="112"/>
      <c r="D235" s="112"/>
      <c r="E235" s="112"/>
      <c r="F235" s="112"/>
    </row>
    <row r="236" spans="2:8" ht="34.5" customHeight="1">
      <c r="B236" s="110" t="s">
        <v>240</v>
      </c>
      <c r="C236" s="111"/>
      <c r="D236" s="111"/>
      <c r="E236" s="111"/>
      <c r="F236" s="111"/>
    </row>
    <row r="246" spans="6:8" ht="15" customHeight="1">
      <c r="F246" s="18"/>
      <c r="G246" s="18"/>
      <c r="H246" s="18"/>
    </row>
    <row r="247" spans="6:8" ht="15" customHeight="1">
      <c r="F247" s="18"/>
      <c r="G247" s="18"/>
      <c r="H247" s="18"/>
    </row>
    <row r="248" spans="6:8" ht="15" customHeight="1">
      <c r="F248" s="18"/>
      <c r="G248" s="18"/>
      <c r="H248" s="18"/>
    </row>
    <row r="249" spans="6:8" ht="15" customHeight="1">
      <c r="F249" s="18"/>
      <c r="G249" s="18"/>
      <c r="H249" s="18"/>
    </row>
    <row r="250" spans="6:8" ht="15" customHeight="1">
      <c r="F250" s="18"/>
      <c r="G250" s="18"/>
      <c r="H250" s="18"/>
    </row>
    <row r="251" spans="6:8" ht="15" customHeight="1">
      <c r="F251" s="18"/>
      <c r="G251" s="18"/>
      <c r="H251" s="18"/>
    </row>
    <row r="252" spans="6:8" ht="15" customHeight="1">
      <c r="F252" s="18"/>
      <c r="G252" s="18"/>
      <c r="H252" s="18"/>
    </row>
  </sheetData>
  <mergeCells count="3">
    <mergeCell ref="B234:F234"/>
    <mergeCell ref="B236:F236"/>
    <mergeCell ref="B235:F235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H24"/>
  <sheetViews>
    <sheetView workbookViewId="0">
      <selection activeCell="C6" sqref="C6"/>
    </sheetView>
  </sheetViews>
  <sheetFormatPr defaultRowHeight="15" customHeight="1"/>
  <cols>
    <col min="1" max="1" width="9.140625" style="11" customWidth="1"/>
    <col min="2" max="2" width="6.7109375" style="11" customWidth="1"/>
    <col min="3" max="3" width="21.140625" style="11" customWidth="1"/>
    <col min="4" max="4" width="14" style="11" customWidth="1"/>
    <col min="5" max="5" width="14.85546875" style="11" customWidth="1"/>
    <col min="6" max="6" width="11.42578125" style="11" customWidth="1"/>
    <col min="7" max="7" width="15" style="11" customWidth="1"/>
    <col min="8" max="8" width="9.5703125" style="11" customWidth="1"/>
    <col min="9" max="16384" width="9.140625" style="11"/>
  </cols>
  <sheetData>
    <row r="3" spans="1:8" ht="15" customHeight="1">
      <c r="C3" s="115" t="s">
        <v>227</v>
      </c>
      <c r="D3" s="115"/>
      <c r="E3" s="115"/>
      <c r="F3" s="115"/>
      <c r="G3" s="115"/>
    </row>
    <row r="4" spans="1:8" ht="15" customHeight="1" thickBot="1">
      <c r="B4" s="12"/>
      <c r="C4" s="12"/>
      <c r="D4" s="12"/>
      <c r="E4" s="12"/>
      <c r="F4" s="12"/>
      <c r="G4" s="12"/>
    </row>
    <row r="5" spans="1:8" ht="38.25" customHeight="1">
      <c r="A5" s="12"/>
      <c r="B5" s="59"/>
      <c r="C5" s="87" t="s">
        <v>0</v>
      </c>
      <c r="D5" s="60" t="s">
        <v>260</v>
      </c>
      <c r="E5" s="60" t="s">
        <v>261</v>
      </c>
      <c r="F5" s="60" t="s">
        <v>228</v>
      </c>
      <c r="G5" s="61" t="s">
        <v>229</v>
      </c>
      <c r="H5" s="12"/>
    </row>
    <row r="6" spans="1:8" ht="15" customHeight="1">
      <c r="A6"/>
      <c r="B6" s="40">
        <v>1</v>
      </c>
      <c r="C6" s="28" t="s">
        <v>7</v>
      </c>
      <c r="D6" s="42">
        <v>350254</v>
      </c>
      <c r="E6" s="45">
        <v>373350</v>
      </c>
      <c r="F6" s="46">
        <f t="shared" ref="F6:F20" si="0">E6-D6</f>
        <v>23096</v>
      </c>
      <c r="G6" s="13">
        <f t="shared" ref="G6:G20" si="1">F6/D6</f>
        <v>6.5940717308010752E-2</v>
      </c>
    </row>
    <row r="7" spans="1:8" ht="15" customHeight="1">
      <c r="A7"/>
      <c r="B7" s="40">
        <v>2</v>
      </c>
      <c r="C7" s="28" t="s">
        <v>60</v>
      </c>
      <c r="D7" s="42">
        <v>395463</v>
      </c>
      <c r="E7" s="45">
        <v>365244</v>
      </c>
      <c r="F7" s="46">
        <f t="shared" si="0"/>
        <v>-30219</v>
      </c>
      <c r="G7" s="13">
        <f t="shared" si="1"/>
        <v>-7.6414228385462107E-2</v>
      </c>
    </row>
    <row r="8" spans="1:8" ht="15" customHeight="1">
      <c r="A8"/>
      <c r="B8" s="40">
        <v>3</v>
      </c>
      <c r="C8" s="28" t="s">
        <v>6</v>
      </c>
      <c r="D8" s="42">
        <v>324005</v>
      </c>
      <c r="E8" s="45">
        <v>325517</v>
      </c>
      <c r="F8" s="46">
        <f t="shared" si="0"/>
        <v>1512</v>
      </c>
      <c r="G8" s="13">
        <f t="shared" si="1"/>
        <v>4.6665946513171092E-3</v>
      </c>
    </row>
    <row r="9" spans="1:8" ht="12.75">
      <c r="A9"/>
      <c r="B9" s="40">
        <v>4</v>
      </c>
      <c r="C9" s="28" t="s">
        <v>20</v>
      </c>
      <c r="D9" s="42">
        <v>187847</v>
      </c>
      <c r="E9" s="45">
        <v>181587</v>
      </c>
      <c r="F9" s="46">
        <f t="shared" si="0"/>
        <v>-6260</v>
      </c>
      <c r="G9" s="52">
        <f t="shared" si="1"/>
        <v>-3.3324993212561285E-2</v>
      </c>
    </row>
    <row r="10" spans="1:8" ht="15" customHeight="1">
      <c r="A10"/>
      <c r="B10" s="40">
        <v>5</v>
      </c>
      <c r="C10" s="30" t="s">
        <v>24</v>
      </c>
      <c r="D10" s="42">
        <v>38184</v>
      </c>
      <c r="E10" s="45">
        <v>32897</v>
      </c>
      <c r="F10" s="46">
        <f t="shared" si="0"/>
        <v>-5287</v>
      </c>
      <c r="G10" s="52">
        <f t="shared" si="1"/>
        <v>-0.13846113555415882</v>
      </c>
    </row>
    <row r="11" spans="1:8" ht="15" customHeight="1">
      <c r="A11"/>
      <c r="B11" s="40">
        <v>6</v>
      </c>
      <c r="C11" s="31" t="s">
        <v>51</v>
      </c>
      <c r="D11" s="42">
        <v>6096</v>
      </c>
      <c r="E11" s="45">
        <v>8676</v>
      </c>
      <c r="F11" s="46">
        <f t="shared" si="0"/>
        <v>2580</v>
      </c>
      <c r="G11" s="52">
        <f t="shared" si="1"/>
        <v>0.42322834645669294</v>
      </c>
    </row>
    <row r="12" spans="1:8" ht="12.75">
      <c r="A12"/>
      <c r="B12" s="40">
        <v>7</v>
      </c>
      <c r="C12" s="88" t="s">
        <v>262</v>
      </c>
      <c r="D12" s="42">
        <v>6503</v>
      </c>
      <c r="E12" s="45">
        <v>6958</v>
      </c>
      <c r="F12" s="46">
        <f t="shared" si="0"/>
        <v>455</v>
      </c>
      <c r="G12" s="52">
        <f t="shared" si="1"/>
        <v>6.9967707212055974E-2</v>
      </c>
    </row>
    <row r="13" spans="1:8" ht="15" customHeight="1">
      <c r="A13"/>
      <c r="B13" s="40">
        <v>8</v>
      </c>
      <c r="C13" s="28" t="s">
        <v>13</v>
      </c>
      <c r="D13" s="42">
        <v>5285</v>
      </c>
      <c r="E13" s="45">
        <v>6803</v>
      </c>
      <c r="F13" s="46">
        <f t="shared" si="0"/>
        <v>1518</v>
      </c>
      <c r="G13" s="52">
        <f t="shared" si="1"/>
        <v>0.28722800378429519</v>
      </c>
    </row>
    <row r="14" spans="1:8" ht="12.75">
      <c r="A14"/>
      <c r="B14" s="40">
        <v>9</v>
      </c>
      <c r="C14" s="28" t="s">
        <v>18</v>
      </c>
      <c r="D14" s="42">
        <v>7558</v>
      </c>
      <c r="E14" s="45">
        <v>6254</v>
      </c>
      <c r="F14" s="46">
        <f t="shared" si="0"/>
        <v>-1304</v>
      </c>
      <c r="G14" s="52">
        <f t="shared" si="1"/>
        <v>-0.17253241598306429</v>
      </c>
    </row>
    <row r="15" spans="1:8" ht="15" customHeight="1">
      <c r="A15"/>
      <c r="B15" s="40">
        <v>10</v>
      </c>
      <c r="C15" s="28" t="s">
        <v>59</v>
      </c>
      <c r="D15" s="42">
        <v>5123</v>
      </c>
      <c r="E15" s="45">
        <v>5389</v>
      </c>
      <c r="F15" s="46">
        <f t="shared" si="0"/>
        <v>266</v>
      </c>
      <c r="G15" s="13">
        <f t="shared" si="1"/>
        <v>5.1922701542065193E-2</v>
      </c>
    </row>
    <row r="16" spans="1:8" ht="12.75">
      <c r="A16"/>
      <c r="B16" s="40">
        <v>11</v>
      </c>
      <c r="C16" s="30" t="s">
        <v>100</v>
      </c>
      <c r="D16" s="42">
        <v>15030</v>
      </c>
      <c r="E16" s="45">
        <v>4184</v>
      </c>
      <c r="F16" s="46">
        <f t="shared" si="0"/>
        <v>-10846</v>
      </c>
      <c r="G16" s="13">
        <f t="shared" si="1"/>
        <v>-0.72162341982701261</v>
      </c>
    </row>
    <row r="17" spans="1:8" ht="12.75">
      <c r="A17"/>
      <c r="B17" s="40">
        <v>12</v>
      </c>
      <c r="C17" s="28" t="s">
        <v>33</v>
      </c>
      <c r="D17" s="42">
        <v>3595</v>
      </c>
      <c r="E17" s="45">
        <v>4090</v>
      </c>
      <c r="F17" s="46">
        <f t="shared" si="0"/>
        <v>495</v>
      </c>
      <c r="G17" s="13">
        <f t="shared" si="1"/>
        <v>0.13769123783031989</v>
      </c>
    </row>
    <row r="18" spans="1:8" ht="15" customHeight="1">
      <c r="A18"/>
      <c r="B18" s="40">
        <v>13</v>
      </c>
      <c r="C18" s="89" t="s">
        <v>8</v>
      </c>
      <c r="D18" s="42">
        <v>2896</v>
      </c>
      <c r="E18" s="45">
        <v>3973</v>
      </c>
      <c r="F18" s="46">
        <f t="shared" si="0"/>
        <v>1077</v>
      </c>
      <c r="G18" s="13">
        <f t="shared" si="1"/>
        <v>0.37189226519337015</v>
      </c>
    </row>
    <row r="19" spans="1:8" ht="15" customHeight="1">
      <c r="A19"/>
      <c r="B19" s="40">
        <v>14</v>
      </c>
      <c r="C19" s="28" t="s">
        <v>38</v>
      </c>
      <c r="D19" s="42">
        <v>4686</v>
      </c>
      <c r="E19" s="45">
        <v>3934</v>
      </c>
      <c r="F19" s="46">
        <f t="shared" si="0"/>
        <v>-752</v>
      </c>
      <c r="G19" s="13">
        <f t="shared" si="1"/>
        <v>-0.16047801963294922</v>
      </c>
    </row>
    <row r="20" spans="1:8" ht="15" customHeight="1" thickBot="1">
      <c r="A20"/>
      <c r="B20" s="41">
        <v>15</v>
      </c>
      <c r="C20" s="37" t="s">
        <v>16</v>
      </c>
      <c r="D20" s="53">
        <v>1996</v>
      </c>
      <c r="E20" s="47">
        <v>3332</v>
      </c>
      <c r="F20" s="48">
        <f t="shared" si="0"/>
        <v>1336</v>
      </c>
      <c r="G20" s="14">
        <f t="shared" si="1"/>
        <v>0.66933867735470942</v>
      </c>
    </row>
    <row r="22" spans="1:8" ht="15" customHeight="1">
      <c r="B22" s="15" t="s">
        <v>230</v>
      </c>
    </row>
    <row r="23" spans="1:8" ht="15" customHeight="1">
      <c r="B23" s="113"/>
      <c r="C23" s="113"/>
      <c r="D23" s="113"/>
      <c r="E23" s="113"/>
      <c r="F23" s="113"/>
      <c r="G23" s="113"/>
    </row>
    <row r="24" spans="1:8" ht="34.5" customHeight="1">
      <c r="B24" s="114" t="s">
        <v>240</v>
      </c>
      <c r="C24" s="114"/>
      <c r="D24" s="114"/>
      <c r="E24" s="114"/>
      <c r="F24" s="114"/>
      <c r="G24" s="114"/>
      <c r="H24" s="114"/>
    </row>
  </sheetData>
  <sortState ref="C26:D42">
    <sortCondition descending="1" ref="D26"/>
  </sortState>
  <mergeCells count="3">
    <mergeCell ref="B23:G23"/>
    <mergeCell ref="B24:H24"/>
    <mergeCell ref="C3:G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G13"/>
  <sheetViews>
    <sheetView workbookViewId="0">
      <selection activeCell="B4" sqref="B4"/>
    </sheetView>
  </sheetViews>
  <sheetFormatPr defaultRowHeight="12.75"/>
  <cols>
    <col min="2" max="2" width="26.42578125" customWidth="1"/>
    <col min="3" max="3" width="13" customWidth="1"/>
    <col min="4" max="4" width="13.7109375" customWidth="1"/>
    <col min="5" max="5" width="13.140625" customWidth="1"/>
    <col min="6" max="6" width="13.5703125" bestFit="1" customWidth="1"/>
  </cols>
  <sheetData>
    <row r="2" spans="2:7" ht="15">
      <c r="B2" s="115" t="s">
        <v>241</v>
      </c>
      <c r="C2" s="115"/>
      <c r="D2" s="115"/>
      <c r="E2" s="115"/>
      <c r="F2" s="115"/>
    </row>
    <row r="3" spans="2:7" ht="13.5" thickBot="1"/>
    <row r="4" spans="2:7" ht="24" customHeight="1">
      <c r="B4" s="59" t="s">
        <v>237</v>
      </c>
      <c r="C4" s="60" t="s">
        <v>260</v>
      </c>
      <c r="D4" s="60" t="s">
        <v>261</v>
      </c>
      <c r="E4" s="60" t="s">
        <v>228</v>
      </c>
      <c r="F4" s="61" t="s">
        <v>229</v>
      </c>
    </row>
    <row r="5" spans="2:7">
      <c r="B5" s="93" t="s">
        <v>239</v>
      </c>
      <c r="C5" s="45">
        <v>523137</v>
      </c>
      <c r="D5" s="45">
        <v>491378</v>
      </c>
      <c r="E5" s="45">
        <f>D5-C5</f>
        <v>-31759</v>
      </c>
      <c r="F5" s="90">
        <f>D5/C5-1</f>
        <v>-6.0708762714164699E-2</v>
      </c>
    </row>
    <row r="6" spans="2:7">
      <c r="B6" s="93" t="s">
        <v>235</v>
      </c>
      <c r="C6" s="45">
        <v>269006</v>
      </c>
      <c r="D6" s="45">
        <v>298539</v>
      </c>
      <c r="E6" s="45">
        <f t="shared" ref="E6:E7" si="0">D6-C6</f>
        <v>29533</v>
      </c>
      <c r="F6" s="90">
        <f t="shared" ref="F6:F7" si="1">D6/C6-1</f>
        <v>0.10978565533854256</v>
      </c>
    </row>
    <row r="7" spans="2:7">
      <c r="B7" s="93" t="s">
        <v>238</v>
      </c>
      <c r="C7" s="45">
        <v>611389</v>
      </c>
      <c r="D7" s="45">
        <v>591083</v>
      </c>
      <c r="E7" s="45">
        <f t="shared" si="0"/>
        <v>-20306</v>
      </c>
      <c r="F7" s="91">
        <f t="shared" si="1"/>
        <v>-3.3212897189841439E-2</v>
      </c>
    </row>
    <row r="8" spans="2:7" ht="13.5" thickBot="1">
      <c r="B8" s="94" t="s">
        <v>236</v>
      </c>
      <c r="C8" s="47">
        <v>1403532</v>
      </c>
      <c r="D8" s="47">
        <v>1381000</v>
      </c>
      <c r="E8" s="47">
        <f>SUM(E5:E7)</f>
        <v>-22532</v>
      </c>
      <c r="F8" s="92">
        <f>D8/C8-1</f>
        <v>-1.6053784309869701E-2</v>
      </c>
    </row>
    <row r="10" spans="2:7">
      <c r="B10" s="1" t="s">
        <v>230</v>
      </c>
    </row>
    <row r="11" spans="2:7">
      <c r="B11" s="117"/>
      <c r="C11" s="117"/>
      <c r="D11" s="117"/>
      <c r="E11" s="117"/>
      <c r="F11" s="117"/>
    </row>
    <row r="12" spans="2:7" ht="30.75" customHeight="1">
      <c r="B12" s="116" t="s">
        <v>240</v>
      </c>
      <c r="C12" s="116"/>
      <c r="D12" s="116"/>
      <c r="E12" s="116"/>
      <c r="F12" s="116"/>
      <c r="G12" s="116"/>
    </row>
    <row r="13" spans="2:7">
      <c r="B13" s="11"/>
      <c r="C13" s="11"/>
      <c r="D13" s="11"/>
      <c r="E13" s="11"/>
      <c r="F13" s="11"/>
    </row>
  </sheetData>
  <mergeCells count="3">
    <mergeCell ref="B12:G12"/>
    <mergeCell ref="B11:F1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G22"/>
  <sheetViews>
    <sheetView workbookViewId="0">
      <selection activeCell="B4" sqref="B4"/>
    </sheetView>
  </sheetViews>
  <sheetFormatPr defaultRowHeight="15" customHeight="1"/>
  <cols>
    <col min="1" max="1" width="9.140625" customWidth="1"/>
    <col min="2" max="2" width="18.28515625" customWidth="1"/>
    <col min="3" max="3" width="12.7109375" customWidth="1"/>
    <col min="4" max="4" width="14.85546875" customWidth="1"/>
    <col min="5" max="5" width="11.7109375" customWidth="1"/>
    <col min="6" max="6" width="14.7109375" customWidth="1"/>
    <col min="7" max="7" width="10.42578125" customWidth="1"/>
  </cols>
  <sheetData>
    <row r="2" spans="1:7" ht="15" customHeight="1">
      <c r="B2" s="115" t="s">
        <v>231</v>
      </c>
      <c r="C2" s="115"/>
      <c r="D2" s="115"/>
      <c r="E2" s="115"/>
      <c r="F2" s="115"/>
    </row>
    <row r="3" spans="1:7" ht="15" customHeight="1" thickBot="1">
      <c r="B3" s="2"/>
      <c r="C3" s="2"/>
      <c r="D3" s="2"/>
      <c r="E3" s="2"/>
      <c r="F3" s="2"/>
    </row>
    <row r="4" spans="1:7" ht="34.5" customHeight="1">
      <c r="A4" s="2"/>
      <c r="B4" s="56" t="s">
        <v>232</v>
      </c>
      <c r="C4" s="57" t="s">
        <v>260</v>
      </c>
      <c r="D4" s="57" t="s">
        <v>261</v>
      </c>
      <c r="E4" s="57" t="s">
        <v>1</v>
      </c>
      <c r="F4" s="58" t="s">
        <v>229</v>
      </c>
    </row>
    <row r="5" spans="1:7" ht="15" customHeight="1">
      <c r="A5" s="2"/>
      <c r="B5" s="86" t="s">
        <v>259</v>
      </c>
      <c r="C5" s="72">
        <f>'2015 4 თვე'!C2</f>
        <v>1403532</v>
      </c>
      <c r="D5" s="72">
        <f>'2015 4 თვე'!D2</f>
        <v>1381000</v>
      </c>
      <c r="E5" s="72">
        <f>D5-C5</f>
        <v>-22532</v>
      </c>
      <c r="F5" s="73">
        <f>E5/C5</f>
        <v>-1.6053784309869673E-2</v>
      </c>
    </row>
    <row r="6" spans="1:7" ht="12.75">
      <c r="A6" s="2"/>
      <c r="B6" s="5" t="s">
        <v>4</v>
      </c>
      <c r="C6" s="7">
        <f>'2015 4 თვე'!C3</f>
        <v>1361308</v>
      </c>
      <c r="D6" s="7">
        <f>'2015 4 თვე'!D3</f>
        <v>1353247</v>
      </c>
      <c r="E6" s="24">
        <f t="shared" ref="E6:E10" si="0">D6-C6</f>
        <v>-8061</v>
      </c>
      <c r="F6" s="25">
        <f t="shared" ref="F6:F9" si="1">E6/C6</f>
        <v>-5.9215107822770457E-3</v>
      </c>
    </row>
    <row r="7" spans="1:7" ht="15" customHeight="1">
      <c r="A7" s="2"/>
      <c r="B7" s="5" t="s">
        <v>61</v>
      </c>
      <c r="C7" s="7">
        <f>'2015 4 თვე'!C63</f>
        <v>7944</v>
      </c>
      <c r="D7" s="7">
        <f>'2015 4 თვე'!D63</f>
        <v>8524</v>
      </c>
      <c r="E7" s="24">
        <f t="shared" si="0"/>
        <v>580</v>
      </c>
      <c r="F7" s="25">
        <f t="shared" si="1"/>
        <v>7.3011077542799591E-2</v>
      </c>
    </row>
    <row r="8" spans="1:7" ht="36">
      <c r="A8" s="2"/>
      <c r="B8" s="85" t="s">
        <v>216</v>
      </c>
      <c r="C8" s="7">
        <f>'2015 4 თვე'!C110</f>
        <v>24316</v>
      </c>
      <c r="D8" s="7">
        <f>'2015 4 თვე'!D110</f>
        <v>12219</v>
      </c>
      <c r="E8" s="24">
        <f t="shared" si="0"/>
        <v>-12097</v>
      </c>
      <c r="F8" s="25">
        <f t="shared" si="1"/>
        <v>-0.49749136371113672</v>
      </c>
    </row>
    <row r="9" spans="1:7" ht="15" customHeight="1">
      <c r="A9" s="2"/>
      <c r="B9" s="5" t="s">
        <v>222</v>
      </c>
      <c r="C9" s="7">
        <f>'2015 4 თვე'!C170</f>
        <v>1363</v>
      </c>
      <c r="D9" s="7">
        <f>'2015 4 თვე'!D170</f>
        <v>621</v>
      </c>
      <c r="E9" s="24">
        <f t="shared" si="0"/>
        <v>-742</v>
      </c>
      <c r="F9" s="25">
        <f t="shared" si="1"/>
        <v>-0.54438738077769622</v>
      </c>
    </row>
    <row r="10" spans="1:7" ht="15" customHeight="1" thickBot="1">
      <c r="A10" s="2"/>
      <c r="B10" s="6" t="s">
        <v>221</v>
      </c>
      <c r="C10" s="8">
        <f>'2015 4 თვე'!C155</f>
        <v>8182</v>
      </c>
      <c r="D10" s="8">
        <f>'2015 4 თვე'!D155</f>
        <v>5679</v>
      </c>
      <c r="E10" s="26">
        <f t="shared" si="0"/>
        <v>-2503</v>
      </c>
      <c r="F10" s="27">
        <f>E10/C10</f>
        <v>-0.30591542410168665</v>
      </c>
    </row>
    <row r="11" spans="1:7" ht="15" customHeight="1">
      <c r="B11" s="2"/>
      <c r="C11" s="2"/>
      <c r="D11" s="2"/>
      <c r="E11" s="2"/>
      <c r="F11" s="2"/>
    </row>
    <row r="14" spans="1:7" ht="15" customHeight="1">
      <c r="B14" s="1" t="s">
        <v>230</v>
      </c>
    </row>
    <row r="15" spans="1:7" ht="15" customHeight="1">
      <c r="B15" s="117"/>
      <c r="C15" s="117"/>
      <c r="D15" s="117"/>
      <c r="E15" s="117"/>
      <c r="F15" s="117"/>
      <c r="G15" s="117"/>
    </row>
    <row r="16" spans="1:7" ht="27.75" customHeight="1">
      <c r="B16" s="116" t="s">
        <v>240</v>
      </c>
      <c r="C16" s="116"/>
      <c r="D16" s="116"/>
      <c r="E16" s="116"/>
      <c r="F16" s="116"/>
      <c r="G16" s="116"/>
    </row>
    <row r="22" spans="4:6" ht="15" customHeight="1">
      <c r="D22" s="3"/>
      <c r="E22" s="4"/>
      <c r="F22" s="4"/>
    </row>
  </sheetData>
  <mergeCells count="3">
    <mergeCell ref="B16:G16"/>
    <mergeCell ref="B15:G15"/>
    <mergeCell ref="B2:F2"/>
  </mergeCells>
  <pageMargins left="0.75" right="0.75" top="1" bottom="1" header="0.5" footer="0.5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G15"/>
  <sheetViews>
    <sheetView workbookViewId="0">
      <selection activeCell="B6" sqref="B6"/>
    </sheetView>
  </sheetViews>
  <sheetFormatPr defaultRowHeight="12.75"/>
  <cols>
    <col min="2" max="2" width="17.42578125" customWidth="1"/>
    <col min="3" max="3" width="14" customWidth="1"/>
    <col min="4" max="4" width="13.5703125" customWidth="1"/>
    <col min="5" max="5" width="13.85546875" customWidth="1"/>
    <col min="6" max="6" width="16" customWidth="1"/>
  </cols>
  <sheetData>
    <row r="2" spans="1:7" ht="15.75">
      <c r="A2" s="107"/>
      <c r="B2" s="119" t="s">
        <v>243</v>
      </c>
      <c r="C2" s="119"/>
      <c r="D2" s="119"/>
      <c r="E2" s="119"/>
      <c r="F2" s="119"/>
    </row>
    <row r="4" spans="1:7" ht="13.5" thickBot="1"/>
    <row r="5" spans="1:7" ht="23.25" customHeight="1">
      <c r="B5" s="96" t="s">
        <v>244</v>
      </c>
      <c r="C5" s="97" t="s">
        <v>260</v>
      </c>
      <c r="D5" s="97" t="s">
        <v>261</v>
      </c>
      <c r="E5" s="97" t="s">
        <v>1</v>
      </c>
      <c r="F5" s="98" t="s">
        <v>229</v>
      </c>
    </row>
    <row r="6" spans="1:7">
      <c r="B6" s="99" t="s">
        <v>245</v>
      </c>
      <c r="C6" s="42">
        <v>152550</v>
      </c>
      <c r="D6" s="42">
        <v>156711</v>
      </c>
      <c r="E6" s="45">
        <f>D6-C6</f>
        <v>4161</v>
      </c>
      <c r="F6" s="100">
        <f>E6/C6</f>
        <v>2.727630285152409E-2</v>
      </c>
    </row>
    <row r="7" spans="1:7">
      <c r="B7" s="101" t="s">
        <v>246</v>
      </c>
      <c r="C7" s="42">
        <v>1228190</v>
      </c>
      <c r="D7" s="42">
        <v>1200308</v>
      </c>
      <c r="E7" s="45">
        <f>D7-C7</f>
        <v>-27882</v>
      </c>
      <c r="F7" s="102">
        <f>E7/C7</f>
        <v>-2.2701699248487611E-2</v>
      </c>
    </row>
    <row r="8" spans="1:7">
      <c r="B8" s="101" t="s">
        <v>247</v>
      </c>
      <c r="C8" s="42">
        <v>12379</v>
      </c>
      <c r="D8" s="42">
        <v>12603</v>
      </c>
      <c r="E8" s="45">
        <f>D8-C8</f>
        <v>224</v>
      </c>
      <c r="F8" s="102">
        <f>E8/C8</f>
        <v>1.8095161160029082E-2</v>
      </c>
    </row>
    <row r="9" spans="1:7" ht="17.25" customHeight="1" thickBot="1">
      <c r="B9" s="103" t="s">
        <v>248</v>
      </c>
      <c r="C9" s="53">
        <v>10413</v>
      </c>
      <c r="D9" s="53">
        <v>11378</v>
      </c>
      <c r="E9" s="47">
        <f>D9-C9</f>
        <v>965</v>
      </c>
      <c r="F9" s="104">
        <f>E9/C9</f>
        <v>9.2672620762508401E-2</v>
      </c>
    </row>
    <row r="13" spans="1:7">
      <c r="B13" t="s">
        <v>230</v>
      </c>
    </row>
    <row r="14" spans="1:7">
      <c r="B14" s="118"/>
      <c r="C14" s="118"/>
      <c r="D14" s="118"/>
      <c r="E14" s="118"/>
      <c r="F14" s="118"/>
      <c r="G14" s="118"/>
    </row>
    <row r="15" spans="1:7">
      <c r="B15" s="116" t="s">
        <v>240</v>
      </c>
      <c r="C15" s="116"/>
      <c r="D15" s="116"/>
      <c r="E15" s="116"/>
      <c r="F15" s="116"/>
      <c r="G15" s="116"/>
    </row>
  </sheetData>
  <mergeCells count="3">
    <mergeCell ref="B14:G14"/>
    <mergeCell ref="B15:G15"/>
    <mergeCell ref="B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G27"/>
  <sheetViews>
    <sheetView workbookViewId="0">
      <selection activeCell="B5" sqref="B5"/>
    </sheetView>
  </sheetViews>
  <sheetFormatPr defaultRowHeight="12.75"/>
  <cols>
    <col min="2" max="2" width="23.140625" customWidth="1"/>
    <col min="3" max="3" width="17.28515625" customWidth="1"/>
    <col min="4" max="4" width="14.5703125" customWidth="1"/>
    <col min="5" max="5" width="16.85546875" customWidth="1"/>
    <col min="6" max="6" width="17.5703125" customWidth="1"/>
  </cols>
  <sheetData>
    <row r="2" spans="2:6" ht="15.75">
      <c r="B2" s="119" t="s">
        <v>258</v>
      </c>
      <c r="C2" s="118"/>
      <c r="D2" s="118"/>
      <c r="E2" s="118"/>
      <c r="F2" s="118"/>
    </row>
    <row r="3" spans="2:6" ht="13.5" thickBot="1"/>
    <row r="4" spans="2:6" ht="29.25" customHeight="1">
      <c r="B4" s="96" t="s">
        <v>249</v>
      </c>
      <c r="C4" s="97" t="s">
        <v>260</v>
      </c>
      <c r="D4" s="97" t="s">
        <v>261</v>
      </c>
      <c r="E4" s="97" t="s">
        <v>1</v>
      </c>
      <c r="F4" s="98" t="s">
        <v>229</v>
      </c>
    </row>
    <row r="5" spans="2:6">
      <c r="B5" s="101" t="s">
        <v>250</v>
      </c>
      <c r="C5" s="42">
        <v>382208</v>
      </c>
      <c r="D5" s="42">
        <v>344746</v>
      </c>
      <c r="E5" s="45">
        <f t="shared" ref="E5:E23" si="0">D5-C5</f>
        <v>-37462</v>
      </c>
      <c r="F5" s="105">
        <f>E5/C5</f>
        <v>-9.8014693569993303E-2</v>
      </c>
    </row>
    <row r="6" spans="2:6">
      <c r="B6" s="101" t="s">
        <v>251</v>
      </c>
      <c r="C6" s="42">
        <v>270653</v>
      </c>
      <c r="D6" s="42">
        <v>289567</v>
      </c>
      <c r="E6" s="45">
        <f t="shared" si="0"/>
        <v>18914</v>
      </c>
      <c r="F6" s="105">
        <f t="shared" ref="F6:F22" si="1">E6/C6</f>
        <v>6.9882838911816972E-2</v>
      </c>
    </row>
    <row r="7" spans="2:6">
      <c r="B7" s="101" t="s">
        <v>263</v>
      </c>
      <c r="C7" s="42">
        <v>243839</v>
      </c>
      <c r="D7" s="42">
        <v>246148</v>
      </c>
      <c r="E7" s="45">
        <f t="shared" si="0"/>
        <v>2309</v>
      </c>
      <c r="F7" s="105">
        <f t="shared" si="1"/>
        <v>9.4693629813114386E-3</v>
      </c>
    </row>
    <row r="8" spans="2:6">
      <c r="B8" s="101" t="s">
        <v>264</v>
      </c>
      <c r="C8" s="42">
        <v>158281</v>
      </c>
      <c r="D8" s="42">
        <v>169862</v>
      </c>
      <c r="E8" s="45">
        <f t="shared" si="0"/>
        <v>11581</v>
      </c>
      <c r="F8" s="105">
        <f t="shared" si="1"/>
        <v>7.3167341626600796E-2</v>
      </c>
    </row>
    <row r="9" spans="2:6">
      <c r="B9" s="101" t="s">
        <v>265</v>
      </c>
      <c r="C9" s="42">
        <v>117111</v>
      </c>
      <c r="D9" s="42">
        <v>133792</v>
      </c>
      <c r="E9" s="45">
        <f t="shared" si="0"/>
        <v>16681</v>
      </c>
      <c r="F9" s="105">
        <f t="shared" si="1"/>
        <v>0.14243751654413334</v>
      </c>
    </row>
    <row r="10" spans="2:6">
      <c r="B10" s="101" t="s">
        <v>266</v>
      </c>
      <c r="C10" s="42">
        <v>68082</v>
      </c>
      <c r="D10" s="42">
        <v>59185</v>
      </c>
      <c r="E10" s="45">
        <f t="shared" si="0"/>
        <v>-8897</v>
      </c>
      <c r="F10" s="105">
        <f t="shared" si="1"/>
        <v>-0.13068064980464733</v>
      </c>
    </row>
    <row r="11" spans="2:6">
      <c r="B11" s="101" t="s">
        <v>252</v>
      </c>
      <c r="C11" s="42">
        <v>56574</v>
      </c>
      <c r="D11" s="42">
        <v>45828</v>
      </c>
      <c r="E11" s="45">
        <f t="shared" si="0"/>
        <v>-10746</v>
      </c>
      <c r="F11" s="105">
        <f t="shared" si="1"/>
        <v>-0.18994591154947502</v>
      </c>
    </row>
    <row r="12" spans="2:6">
      <c r="B12" s="101" t="s">
        <v>253</v>
      </c>
      <c r="C12" s="42">
        <v>23114</v>
      </c>
      <c r="D12" s="42">
        <v>19129</v>
      </c>
      <c r="E12" s="45">
        <f t="shared" si="0"/>
        <v>-3985</v>
      </c>
      <c r="F12" s="105">
        <f t="shared" si="1"/>
        <v>-0.17240633382365667</v>
      </c>
    </row>
    <row r="13" spans="2:6">
      <c r="B13" s="101" t="s">
        <v>255</v>
      </c>
      <c r="C13" s="42">
        <v>16265</v>
      </c>
      <c r="D13" s="42">
        <v>17605</v>
      </c>
      <c r="E13" s="45">
        <f t="shared" si="0"/>
        <v>1340</v>
      </c>
      <c r="F13" s="105">
        <f t="shared" si="1"/>
        <v>8.2385490316630797E-2</v>
      </c>
    </row>
    <row r="14" spans="2:6">
      <c r="B14" s="101" t="s">
        <v>254</v>
      </c>
      <c r="C14" s="42">
        <v>26955</v>
      </c>
      <c r="D14" s="42">
        <v>15801</v>
      </c>
      <c r="E14" s="45">
        <f t="shared" si="0"/>
        <v>-11154</v>
      </c>
      <c r="F14" s="105">
        <f t="shared" si="1"/>
        <v>-0.41380077907623819</v>
      </c>
    </row>
    <row r="15" spans="2:6">
      <c r="B15" s="101" t="s">
        <v>256</v>
      </c>
      <c r="C15" s="42">
        <v>8607</v>
      </c>
      <c r="D15" s="42">
        <v>9085</v>
      </c>
      <c r="E15" s="45">
        <f t="shared" si="0"/>
        <v>478</v>
      </c>
      <c r="F15" s="105">
        <f t="shared" si="1"/>
        <v>5.5536191472057628E-2</v>
      </c>
    </row>
    <row r="16" spans="2:6">
      <c r="B16" s="101" t="s">
        <v>267</v>
      </c>
      <c r="C16" s="42">
        <v>9054</v>
      </c>
      <c r="D16" s="42">
        <v>8048</v>
      </c>
      <c r="E16" s="45">
        <f t="shared" si="0"/>
        <v>-1006</v>
      </c>
      <c r="F16" s="105">
        <f t="shared" si="1"/>
        <v>-0.1111111111111111</v>
      </c>
    </row>
    <row r="17" spans="2:7">
      <c r="B17" s="101" t="s">
        <v>268</v>
      </c>
      <c r="C17" s="42">
        <v>8484</v>
      </c>
      <c r="D17" s="42">
        <v>7118</v>
      </c>
      <c r="E17" s="45">
        <f t="shared" si="0"/>
        <v>-1366</v>
      </c>
      <c r="F17" s="105">
        <f t="shared" si="1"/>
        <v>-0.161008958038661</v>
      </c>
    </row>
    <row r="18" spans="2:7">
      <c r="B18" s="101" t="s">
        <v>269</v>
      </c>
      <c r="C18" s="42">
        <v>6057</v>
      </c>
      <c r="D18" s="42">
        <v>6046</v>
      </c>
      <c r="E18" s="45">
        <f t="shared" si="0"/>
        <v>-11</v>
      </c>
      <c r="F18" s="105">
        <f t="shared" si="1"/>
        <v>-1.8160805679379231E-3</v>
      </c>
    </row>
    <row r="19" spans="2:7">
      <c r="B19" s="101" t="s">
        <v>270</v>
      </c>
      <c r="C19" s="42">
        <v>3607</v>
      </c>
      <c r="D19" s="42">
        <v>4387</v>
      </c>
      <c r="E19" s="45">
        <f t="shared" si="0"/>
        <v>780</v>
      </c>
      <c r="F19" s="105">
        <f t="shared" si="1"/>
        <v>0.21624618796784031</v>
      </c>
    </row>
    <row r="20" spans="2:7">
      <c r="B20" s="101" t="s">
        <v>271</v>
      </c>
      <c r="C20" s="42">
        <v>3772</v>
      </c>
      <c r="D20" s="42">
        <v>3518</v>
      </c>
      <c r="E20" s="45">
        <f t="shared" si="0"/>
        <v>-254</v>
      </c>
      <c r="F20" s="105">
        <f t="shared" si="1"/>
        <v>-6.7338282078472964E-2</v>
      </c>
    </row>
    <row r="21" spans="2:7">
      <c r="B21" s="101" t="s">
        <v>272</v>
      </c>
      <c r="C21" s="42">
        <v>749</v>
      </c>
      <c r="D21" s="42">
        <v>945</v>
      </c>
      <c r="E21" s="45">
        <f t="shared" si="0"/>
        <v>196</v>
      </c>
      <c r="F21" s="105">
        <f t="shared" si="1"/>
        <v>0.26168224299065418</v>
      </c>
    </row>
    <row r="22" spans="2:7">
      <c r="B22" s="101" t="s">
        <v>273</v>
      </c>
      <c r="C22" s="42">
        <v>120</v>
      </c>
      <c r="D22" s="42">
        <v>97</v>
      </c>
      <c r="E22" s="45">
        <f t="shared" si="0"/>
        <v>-23</v>
      </c>
      <c r="F22" s="105">
        <f t="shared" si="1"/>
        <v>-0.19166666666666668</v>
      </c>
    </row>
    <row r="23" spans="2:7" ht="13.5" thickBot="1">
      <c r="B23" s="103" t="s">
        <v>257</v>
      </c>
      <c r="C23" s="53">
        <v>0</v>
      </c>
      <c r="D23" s="53">
        <v>93</v>
      </c>
      <c r="E23" s="47">
        <f t="shared" si="0"/>
        <v>93</v>
      </c>
      <c r="F23" s="106"/>
    </row>
    <row r="25" spans="2:7">
      <c r="B25" t="s">
        <v>230</v>
      </c>
    </row>
    <row r="26" spans="2:7">
      <c r="B26" s="118"/>
      <c r="C26" s="118"/>
      <c r="D26" s="118"/>
      <c r="E26" s="118"/>
      <c r="F26" s="118"/>
      <c r="G26" s="118"/>
    </row>
    <row r="27" spans="2:7">
      <c r="B27" s="116" t="s">
        <v>240</v>
      </c>
      <c r="C27" s="116"/>
      <c r="D27" s="116"/>
      <c r="E27" s="116"/>
      <c r="F27" s="116"/>
      <c r="G27" s="116"/>
    </row>
  </sheetData>
  <mergeCells count="3">
    <mergeCell ref="B26:G26"/>
    <mergeCell ref="B27:G27"/>
    <mergeCell ref="B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 4 თვე</vt:lpstr>
      <vt:lpstr>ტოპ 15</vt:lpstr>
      <vt:lpstr>ვიზიტის ტიპი</vt:lpstr>
      <vt:lpstr>რეგიონები</vt:lpstr>
      <vt:lpstr>საზღვრის ტიპი</vt:lpstr>
      <vt:lpstr>საზღვერი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Arabuli</cp:lastModifiedBy>
  <dcterms:created xsi:type="dcterms:W3CDTF">2012-06-01T06:45:51Z</dcterms:created>
  <dcterms:modified xsi:type="dcterms:W3CDTF">2015-05-04T06:55:58Z</dcterms:modified>
</cp:coreProperties>
</file>