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215" yWindow="-30" windowWidth="10155" windowHeight="721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  <definedName name="_xlnm.Print_Area" localSheetId="0">Лист1!$A$1:$D$448</definedName>
  </definedNames>
  <calcPr calcId="124519"/>
</workbook>
</file>

<file path=xl/calcChain.xml><?xml version="1.0" encoding="utf-8"?>
<calcChain xmlns="http://schemas.openxmlformats.org/spreadsheetml/2006/main">
  <c r="F3" i="1"/>
  <c r="C422"/>
  <c r="C423"/>
  <c r="C431"/>
  <c r="C360"/>
  <c r="C361"/>
  <c r="C314"/>
  <c r="C322"/>
  <c r="C307"/>
  <c r="C275"/>
  <c r="C232"/>
  <c r="C233"/>
  <c r="C238"/>
  <c r="C242"/>
  <c r="C366"/>
  <c r="C368"/>
  <c r="C313"/>
  <c r="F5" s="1"/>
  <c r="C319"/>
  <c r="C324"/>
  <c r="C274"/>
  <c r="C280"/>
  <c r="C283"/>
  <c r="D233"/>
  <c r="D238"/>
  <c r="D245"/>
  <c r="C245"/>
  <c r="D242"/>
  <c r="C211"/>
  <c r="C212"/>
  <c r="C217"/>
  <c r="C218"/>
  <c r="C171"/>
  <c r="C172"/>
  <c r="C177"/>
  <c r="C180"/>
  <c r="C116"/>
  <c r="C117"/>
  <c r="C122"/>
  <c r="C125"/>
  <c r="C80"/>
  <c r="C81"/>
  <c r="C86"/>
  <c r="C87"/>
  <c r="C45"/>
  <c r="C46"/>
  <c r="C52"/>
  <c r="C5"/>
  <c r="C8"/>
  <c r="D422"/>
  <c r="D423"/>
  <c r="D428"/>
  <c r="D429"/>
  <c r="D431"/>
  <c r="D434"/>
  <c r="D437"/>
  <c r="D426"/>
  <c r="D425"/>
  <c r="D424" s="1"/>
  <c r="D211"/>
  <c r="D212"/>
  <c r="D217"/>
  <c r="D218"/>
  <c r="D227"/>
  <c r="D225"/>
  <c r="D220"/>
  <c r="D221"/>
  <c r="D215"/>
  <c r="D214"/>
  <c r="D213" s="1"/>
  <c r="D4"/>
  <c r="D5"/>
  <c r="D29"/>
  <c r="D11"/>
  <c r="D15"/>
  <c r="D34"/>
  <c r="D25"/>
  <c r="D18"/>
  <c r="D12"/>
  <c r="D6"/>
  <c r="D7"/>
  <c r="D8"/>
  <c r="D386"/>
  <c r="D387"/>
  <c r="D392"/>
  <c r="D395"/>
  <c r="D399"/>
  <c r="D411"/>
  <c r="D409"/>
  <c r="D393"/>
  <c r="D390"/>
  <c r="D389"/>
  <c r="D388"/>
  <c r="D313"/>
  <c r="D314"/>
  <c r="D322"/>
  <c r="D319"/>
  <c r="D320"/>
  <c r="D336"/>
  <c r="D343"/>
  <c r="D352"/>
  <c r="D346"/>
  <c r="D347"/>
  <c r="D340"/>
  <c r="D329"/>
  <c r="D324"/>
  <c r="D315"/>
  <c r="D316"/>
  <c r="D317"/>
  <c r="D45"/>
  <c r="D46"/>
  <c r="D47"/>
  <c r="D48"/>
  <c r="D49"/>
  <c r="D67"/>
  <c r="D51"/>
  <c r="D52"/>
  <c r="D74"/>
  <c r="D70"/>
  <c r="D64"/>
  <c r="D54"/>
  <c r="D80"/>
  <c r="D81"/>
  <c r="D111"/>
  <c r="D89"/>
  <c r="D87"/>
  <c r="D86" s="1"/>
  <c r="D97"/>
  <c r="D100"/>
  <c r="D94"/>
  <c r="D84"/>
  <c r="D83" s="1"/>
  <c r="D82" s="1"/>
  <c r="D195"/>
  <c r="D175"/>
  <c r="D174" s="1"/>
  <c r="D173" s="1"/>
  <c r="D189"/>
  <c r="D184"/>
  <c r="D182"/>
  <c r="D180" s="1"/>
  <c r="D178"/>
  <c r="D177" s="1"/>
  <c r="D172" s="1"/>
  <c r="D171" s="1"/>
  <c r="D120"/>
  <c r="D119" s="1"/>
  <c r="D118" s="1"/>
  <c r="D123"/>
  <c r="D166"/>
  <c r="D154"/>
  <c r="D150"/>
  <c r="D141"/>
  <c r="D133"/>
  <c r="D128"/>
  <c r="D125" s="1"/>
  <c r="D239"/>
  <c r="D262"/>
  <c r="D260"/>
  <c r="D256"/>
  <c r="D235"/>
  <c r="D234" s="1"/>
  <c r="D232" s="1"/>
  <c r="D236"/>
  <c r="D381"/>
  <c r="D377"/>
  <c r="D368" s="1"/>
  <c r="D370"/>
  <c r="D364"/>
  <c r="D363" s="1"/>
  <c r="D362" s="1"/>
  <c r="D361" s="1"/>
  <c r="D360" s="1"/>
  <c r="D309"/>
  <c r="D307"/>
  <c r="D304" s="1"/>
  <c r="D303" s="1"/>
  <c r="D301"/>
  <c r="D294"/>
  <c r="D290"/>
  <c r="D287"/>
  <c r="D283" s="1"/>
  <c r="D280" s="1"/>
  <c r="D276"/>
  <c r="D278"/>
  <c r="C395"/>
  <c r="C392" s="1"/>
  <c r="C387" s="1"/>
  <c r="C386" s="1"/>
  <c r="C399"/>
  <c r="C411"/>
  <c r="C415"/>
  <c r="C406"/>
  <c r="C330"/>
  <c r="C329" s="1"/>
  <c r="C331"/>
  <c r="C334"/>
  <c r="C340"/>
  <c r="C342"/>
  <c r="C346"/>
  <c r="C344" s="1"/>
  <c r="C343" s="1"/>
  <c r="C347"/>
  <c r="D122" l="1"/>
  <c r="D275"/>
  <c r="D274" s="1"/>
  <c r="D117"/>
  <c r="D116" s="1"/>
  <c r="C290"/>
  <c r="C291"/>
</calcChain>
</file>

<file path=xl/sharedStrings.xml><?xml version="1.0" encoding="utf-8"?>
<sst xmlns="http://schemas.openxmlformats.org/spreadsheetml/2006/main" count="900" uniqueCount="201">
  <si>
    <t>03 02 03 02</t>
  </si>
  <si>
    <t>ა(ა)იპ ქობულეთის სანდასუფთავება</t>
  </si>
  <si>
    <t/>
  </si>
  <si>
    <t>00</t>
  </si>
  <si>
    <t xml:space="preserve">  ჯამური</t>
  </si>
  <si>
    <t>2</t>
  </si>
  <si>
    <t>ხარჯები</t>
  </si>
  <si>
    <t>2.1</t>
  </si>
  <si>
    <t xml:space="preserve">   შრომის ანაზღაურება</t>
  </si>
  <si>
    <t>2.1.1</t>
  </si>
  <si>
    <t xml:space="preserve">      ხელფასები</t>
  </si>
  <si>
    <t>2.1.1.1</t>
  </si>
  <si>
    <t xml:space="preserve">         ხელფასები ფულადი ფორმით</t>
  </si>
  <si>
    <t>2.1.1.1.1</t>
  </si>
  <si>
    <t xml:space="preserve">            თანამდებობრივი სარგო</t>
  </si>
  <si>
    <t>2.1.1.1.3</t>
  </si>
  <si>
    <t xml:space="preserve">            პრემია</t>
  </si>
  <si>
    <t>2.2</t>
  </si>
  <si>
    <t xml:space="preserve">   საქონელი და მომსახურება</t>
  </si>
  <si>
    <t>2.2.1</t>
  </si>
  <si>
    <t xml:space="preserve">      შტატგარეშე მომუშავეთა ანაზღაურება</t>
  </si>
  <si>
    <t>2.2.1.1</t>
  </si>
  <si>
    <t>შტატგარეშე მომუშავეთა თანამდებობრივი სარგო</t>
  </si>
  <si>
    <t>2.2.3</t>
  </si>
  <si>
    <t xml:space="preserve">      ოფისის ხარჯები</t>
  </si>
  <si>
    <t>2.2.3.1</t>
  </si>
  <si>
    <t xml:space="preserve">         საკანცელარიო, საწერ-სახაზავი ქაღალდის, საბუღალტრო ბლანკების, ბიულეტენების, საკანცელარიო წიგნების და სხვა ანალოგიური მასალების შეძენა</t>
  </si>
  <si>
    <t>2.2.3.2</t>
  </si>
  <si>
    <t xml:space="preserve">         კომპიუტერული პროგრამების შეძენის და განახლების ხარჯი</t>
  </si>
  <si>
    <t>2.2.3.4</t>
  </si>
  <si>
    <t xml:space="preserve">         მცირეფასიანი საოფისე ტექნიკის შეძენა და დამონტაჟების / დემონტაჟის ხარჯი</t>
  </si>
  <si>
    <t>2.2.3.4.5</t>
  </si>
  <si>
    <t xml:space="preserve">            კარტრიჯების შეძენა და დატუმბვა</t>
  </si>
  <si>
    <t>2.2.3.4.10</t>
  </si>
  <si>
    <t xml:space="preserve">              გამათბობელი და გამაგრილებელი ტექნიკა</t>
  </si>
  <si>
    <t>2.2.3.6</t>
  </si>
  <si>
    <t xml:space="preserve">         ოფისისათვის საჭირო საგნებისა და მასალების შეძენის ხარჯი</t>
  </si>
  <si>
    <t>2.2.3.7</t>
  </si>
  <si>
    <t xml:space="preserve">         რეცხვის, ქიმწმენდის და სანიტარული საგნების შეძენის ხარჯი</t>
  </si>
  <si>
    <t>2.2.3.10</t>
  </si>
  <si>
    <t xml:space="preserve">           კავშირგაბმულობის ხარჯი</t>
  </si>
  <si>
    <t>2.2.3.11</t>
  </si>
  <si>
    <t xml:space="preserve">           საფოსტო მომსახურების ხარჯი</t>
  </si>
  <si>
    <t>2.2.3.12</t>
  </si>
  <si>
    <t xml:space="preserve">           კომუნალური ხარჯი</t>
  </si>
  <si>
    <t>2.2.3.12.1</t>
  </si>
  <si>
    <t xml:space="preserve">              ელექტროენერგიის ხარჯი</t>
  </si>
  <si>
    <t>2.2.3.12.2</t>
  </si>
  <si>
    <t xml:space="preserve">              წყლის ხარჯი</t>
  </si>
  <si>
    <t>2.2.7</t>
  </si>
  <si>
    <t xml:space="preserve">      რბილი ინვენტარისა და უნიფორმის შეძენის და პირად ჰიგიენასთან დაკავშირებული ხარჯები </t>
  </si>
  <si>
    <t>2.2.8</t>
  </si>
  <si>
    <t xml:space="preserve">      ტრანსპორტის, ტექნიკისა და იარაღის ექსპლოატაციისა და მოვლა-შენახვის ხარჯები </t>
  </si>
  <si>
    <t>2.2.8.1</t>
  </si>
  <si>
    <t xml:space="preserve">         საწვავ/საპოხი მასალების შეძენის ხარჯი</t>
  </si>
  <si>
    <t>2.2.8.2</t>
  </si>
  <si>
    <t xml:space="preserve">         მიმდინარე რემონტის ხარჯი</t>
  </si>
  <si>
    <t>2.2.8.3</t>
  </si>
  <si>
    <t xml:space="preserve">         ექსპლუატაციის, მოვლა-შენახვის და სათადარიგო ნაწილების შეძენის ხარჯი</t>
  </si>
  <si>
    <t>2.2.8.4</t>
  </si>
  <si>
    <t xml:space="preserve">         ტრანსპორტის დაქირავების (გადაზიდვა-გადაყვანის) ხარჯი</t>
  </si>
  <si>
    <t>2.2.10</t>
  </si>
  <si>
    <t xml:space="preserve">        სხვა დანარჩენი საქონელი და მომსახურება </t>
  </si>
  <si>
    <t>2.2.10.14.1</t>
  </si>
  <si>
    <t>სხვა დანარჩენ საქონელსა და მომსახურებაზე გაწეული დანარჩენი ხარჯი</t>
  </si>
  <si>
    <t>2.2.10.14</t>
  </si>
  <si>
    <t xml:space="preserve">            სხვა დანარჩენ საქონელსა და მომსახურებაზე გაწეული დანარჩენი ხარჯი</t>
  </si>
  <si>
    <t>2.8</t>
  </si>
  <si>
    <t xml:space="preserve">   სხვა ხარჯები</t>
  </si>
  <si>
    <t>2.8.2</t>
  </si>
  <si>
    <t xml:space="preserve">      სხვადასხვა ხარჯები</t>
  </si>
  <si>
    <t>2.8.2.1</t>
  </si>
  <si>
    <t xml:space="preserve">         სხვადასხვა მიმდინარე ხარჯები</t>
  </si>
  <si>
    <t>2.8.2.1.18</t>
  </si>
  <si>
    <t xml:space="preserve">              სხვადასხვა მიმდინარე ხარჯების სხვა დანარჩენი მიმდინარე ხარჯი</t>
  </si>
  <si>
    <t>2.8.2.1.18.1</t>
  </si>
  <si>
    <t>სხვა დანარჩენი მიმდინარე ხარჯი</t>
  </si>
  <si>
    <t>03 02 04 01</t>
  </si>
  <si>
    <t>ა (ა)იპ ქობულეთის გამწვანება</t>
  </si>
  <si>
    <t>2.2.3.4.3</t>
  </si>
  <si>
    <t xml:space="preserve">            კომპიუტერული ტექნიკა</t>
  </si>
  <si>
    <t>2.2.3.5</t>
  </si>
  <si>
    <t xml:space="preserve">         საოფისე ინვენტარის შეძენა და დამონტაჟების ხარჯი</t>
  </si>
  <si>
    <t>2.2.3.5.3</t>
  </si>
  <si>
    <t xml:space="preserve">            სხვა საოფისე მცირეფასიანი ინვენტარის შეძენასა და დამონტაჟებასთან დაკავშირებული ხარჯი</t>
  </si>
  <si>
    <t>2.2.3.8</t>
  </si>
  <si>
    <t xml:space="preserve">         შენობა-ნაგებობების და მათი მიმდებარე ტერიტორიების მიმდინარე რემონტის ხარჯი</t>
  </si>
  <si>
    <t>2.2.3.9</t>
  </si>
  <si>
    <t xml:space="preserve">         საოფისე ტექნიკის, ინვენტარის, მანქანა-დანადგარების მოვლა-შენახვის, ექსპლუატაციისა და მიმდინარე რემონტის ხარჯი</t>
  </si>
  <si>
    <t>31</t>
  </si>
  <si>
    <t xml:space="preserve">  არაფინანსური აქტივების ზრდა</t>
  </si>
  <si>
    <t>31.1</t>
  </si>
  <si>
    <t xml:space="preserve">     ძირითადი აქტივები</t>
  </si>
  <si>
    <t>31.1.2</t>
  </si>
  <si>
    <t xml:space="preserve">        მანქანა დანადგარები და ინვენტარი </t>
  </si>
  <si>
    <t>31.1.2.2</t>
  </si>
  <si>
    <t xml:space="preserve">           სხვა მანქანა-დანადგარები და ინვენტარი</t>
  </si>
  <si>
    <t>31.1.2.2.20</t>
  </si>
  <si>
    <t xml:space="preserve">               სხვა მანქანა-დანადგარები და ინვენტარი, რომელიც არ არის კლასიფიცირებული</t>
  </si>
  <si>
    <t>03 02 05 03</t>
  </si>
  <si>
    <t>ა(ა)იპ "ქობულეთის სოფლის წყალი "</t>
  </si>
  <si>
    <t>2.2.3.4.11</t>
  </si>
  <si>
    <t xml:space="preserve">              სხვა მცირეფასიანი საოფისე ტექნიკის შეძენასა და დამონტაჟებასთან / დემონტაჟთან დაკავშირებული ხარჯი</t>
  </si>
  <si>
    <t>04 01 01</t>
  </si>
  <si>
    <t>ა(ა)იპ საბავშვო ბაღების გაერთიანება</t>
  </si>
  <si>
    <t>2.2.3.4.9</t>
  </si>
  <si>
    <t xml:space="preserve">            მუსიკალური ინსტრუმენტი</t>
  </si>
  <si>
    <t>2.2.3.12.3</t>
  </si>
  <si>
    <t xml:space="preserve">              ბუნებრივი და თხევადი აირის ხარჯი</t>
  </si>
  <si>
    <t>2.2.3.12.4</t>
  </si>
  <si>
    <t xml:space="preserve">              კანალიზაციისა და ასინილიზაციის ხარჯი</t>
  </si>
  <si>
    <t>2.2.3.12.5</t>
  </si>
  <si>
    <t xml:space="preserve">              გათბობისა და გათბობის მიზნით სხვა საწვავისა და ნედლეულის, ასევე გენერატორის საწვავის შეძენის ხარჯი</t>
  </si>
  <si>
    <t>2.2.5</t>
  </si>
  <si>
    <t xml:space="preserve">      კვების ხარჯები </t>
  </si>
  <si>
    <t>2.2.6</t>
  </si>
  <si>
    <t xml:space="preserve">      სამედიცინო ხარჯები</t>
  </si>
  <si>
    <t>2.2.10.3</t>
  </si>
  <si>
    <t xml:space="preserve">           ექსპერტიზის და შემოწმებების ხარჯი</t>
  </si>
  <si>
    <t>31.1.2.2.2</t>
  </si>
  <si>
    <t xml:space="preserve">              მაცივარი</t>
  </si>
  <si>
    <t>05 01 01</t>
  </si>
  <si>
    <t>ა(ა)იპ ქობულეთის კომპლექსური სასპორტო სკოლა</t>
  </si>
  <si>
    <t>2.2.2</t>
  </si>
  <si>
    <t xml:space="preserve">      მივლინება</t>
  </si>
  <si>
    <t>2.2.2.1</t>
  </si>
  <si>
    <t xml:space="preserve">         მივლინება ქვეყნის შიგნით</t>
  </si>
  <si>
    <t>2.2.3.5.1</t>
  </si>
  <si>
    <t xml:space="preserve">            საოფისე ავეჯი</t>
  </si>
  <si>
    <t>2.2.10.12</t>
  </si>
  <si>
    <t xml:space="preserve">            კულტურული, სპორტული, საგანმანათლებლო და საგამოფენო ღონისძიებების ხარჯები</t>
  </si>
  <si>
    <t>31.1.2.2.3</t>
  </si>
  <si>
    <t xml:space="preserve">              კომპიუტერი</t>
  </si>
  <si>
    <t>05 01 06</t>
  </si>
  <si>
    <t>ა(ა)იპ " ფრენბურთის, ხელბურთის, კალადბურთის სათამაშო სახეობების სპორტული კლუბი-ქობულეთი"</t>
  </si>
  <si>
    <t>05 02 01</t>
  </si>
  <si>
    <t>ა(ა)იპ სკოლის გარეშე სახელოვნებო საგანმანათლებო დაწესებულება ქობულეთის სახელოვნებო სკოლა</t>
  </si>
  <si>
    <t>2.2.10.10</t>
  </si>
  <si>
    <t xml:space="preserve">            შენობა-ნაგებობების დაცვის ხარჯი</t>
  </si>
  <si>
    <t>05 02 02</t>
  </si>
  <si>
    <t>ა(ა)იპ ქობულეთის კულტურის ცენტრი</t>
  </si>
  <si>
    <t>2.2.3.3</t>
  </si>
  <si>
    <t xml:space="preserve">         ნორმატიული აქტების, საცნობარო და სპეციალური ლიტერატურის, ჟურნალ-გაზეთების შეძენა და ამავე მიზნებთან დაკავშირებული საგამომცემლო-სასტამბო (არაძირითადი საქმიანობის) ხარჯები</t>
  </si>
  <si>
    <t>2.2.3.12.6</t>
  </si>
  <si>
    <t xml:space="preserve">              შენობა-ნაგებობების და მათი მიმდებარე ტერიტორიების მოვლა/დასუფთავების ხარჯი</t>
  </si>
  <si>
    <t>05 02 03</t>
  </si>
  <si>
    <t>ა(ა)იპ ქობულეთის პარკი</t>
  </si>
  <si>
    <t>2.8.2.1.15</t>
  </si>
  <si>
    <t xml:space="preserve">              გადასახადები (გარდა საშემომოსავლო და საქონლის ღირებულებაში აღრიცხული დღგ-ის)</t>
  </si>
  <si>
    <t>31.1.1</t>
  </si>
  <si>
    <t xml:space="preserve">        შენობა ნაგებობები </t>
  </si>
  <si>
    <t>31.1.1.2</t>
  </si>
  <si>
    <t xml:space="preserve">           არასაცხოვრებელი შენობები</t>
  </si>
  <si>
    <t>05 02 04</t>
  </si>
  <si>
    <t>გურამ თამაზაშვილის სახელობისა (ა)იპ ქობულეთის სიმღერისა და ცეკვის ანსამბლი "მხედრული"'</t>
  </si>
  <si>
    <t>05 02 07</t>
  </si>
  <si>
    <t>ა(ა)იპ ქობულეთის მუზეუმი</t>
  </si>
  <si>
    <t>31.2</t>
  </si>
  <si>
    <t xml:space="preserve">     მატერიალური მარაგები </t>
  </si>
  <si>
    <t>31.2.2</t>
  </si>
  <si>
    <t xml:space="preserve">        სხვა მატერიალური მარაგები</t>
  </si>
  <si>
    <t>31.2.2.4</t>
  </si>
  <si>
    <t xml:space="preserve">           შემდგომი რეალიზაციისათვის შეძენილი საქონელი</t>
  </si>
  <si>
    <t>06 01 09</t>
  </si>
  <si>
    <t>ა(ა)იპ "ქობულეთის ჯანდაცვისა და სოციალური სერვისების ცენტრი</t>
  </si>
  <si>
    <t>31.1.2.2.5</t>
  </si>
  <si>
    <t xml:space="preserve">              პრინტერი, სკანერი, ასლგადამღები</t>
  </si>
  <si>
    <t>ორგ. კოდი</t>
  </si>
  <si>
    <t>დასახელება</t>
  </si>
  <si>
    <t>2018 წლის ფაქტი   (ლარი)</t>
  </si>
  <si>
    <t>2019 წელი გეგმა</t>
  </si>
  <si>
    <t>კომპიუტერი</t>
  </si>
  <si>
    <t>სხვა მანქანა დანადგარები, რომლებიც არ არის კლასიფიცირებული (წიგნების შეძენა)</t>
  </si>
  <si>
    <t>გამათბობელი და გამაგრილებელი ტექნიკა</t>
  </si>
  <si>
    <t>2.2.10.9</t>
  </si>
  <si>
    <t>სხვა დანარჩენ საქონელსა და მომსახურებაზე გაწეული დანარჩენი ხარჯი  (112 მომსახურება)</t>
  </si>
  <si>
    <t xml:space="preserve">            სხვა დანარჩენ საქონელსა და მომსახურებაზე გაწეული დანარჩენი ხარჯი (დიპლომები და სიგელები)</t>
  </si>
  <si>
    <t>2.2.10.14.</t>
  </si>
  <si>
    <t>საოფისე ავეჯი</t>
  </si>
  <si>
    <t>საარქივო მომსახურების ხარჯი</t>
  </si>
  <si>
    <t xml:space="preserve">            სხვა დანარჩენ საქონელსა და მომსახურებაზე გაწეული დანარჩენი ხარჯი (ტენდერის ხარჯი)</t>
  </si>
  <si>
    <t>სამედიცინო ხარჯი</t>
  </si>
  <si>
    <t>სხვა დანარჩენ საქონელსა და მომსახურებაზე გაწეული დანარჩენი ხარჯი (112 ის მომსახურება)</t>
  </si>
  <si>
    <t>სხვა დანარჩენ საქონელსა და მომსახურებაზე გაწეული დანარჩენი ხარჯი (ქლორის შესყიდვა)</t>
  </si>
  <si>
    <t>სხვა დანარჩენ საქონელსა და მომსახურებაზე გაწეული დანარჩენი ხარჯი (მარილის შესყიდვა)</t>
  </si>
  <si>
    <t>სოფლების წყალსადენის მოვლა-შენახვა</t>
  </si>
  <si>
    <t>არაფინანსური აქტივი</t>
  </si>
  <si>
    <t>კომპიუტერის შეძენა</t>
  </si>
  <si>
    <t>პრინტერი, სკანერი, ასლგადამღები</t>
  </si>
  <si>
    <t xml:space="preserve">               სხვა მანქანა-დანადგარები და ინვენტარი, რომელიც არ არის კლასიფიცირებული (წყლის ნასოსი)</t>
  </si>
  <si>
    <t>სხვა დანარჩენ საქონელსა და მომსახურებაზე გაწეული დანარჩენი ხარჯი (112   300  და სატენდერო 500 ლარი)</t>
  </si>
  <si>
    <t xml:space="preserve">            სხვა დანარჩენ საქონელსა და მომსახურებაზე გაწეული დანარჩენი ხარჯი (ერთწლიანი ყვავილების შეძენა)</t>
  </si>
  <si>
    <t xml:space="preserve">სხვა დანარჩენ საქონელსა და მომსახურებაზე გაწეული დანარჩენი ხარჯი (სასუქის შეძენა </t>
  </si>
  <si>
    <t>მარადმწვანე ნარგავების შეძენა</t>
  </si>
  <si>
    <t>2.2.3.4.4</t>
  </si>
  <si>
    <t xml:space="preserve">               სხვა მანქანა-დანადგარები და ინვენტარი, რომელიც არ არის კლასიფიცირებული (შადრევნის აპარატი და ნასოსი)</t>
  </si>
  <si>
    <t>მივლინება</t>
  </si>
  <si>
    <t>სხვა დანარჩენ საქონელსა და მომსახურებაზე გაწეული დანარჩენი ხარჯი (სატენდერო)</t>
  </si>
  <si>
    <t xml:space="preserve">            სხვა დანარჩენ საქონელსა და მომსახურებაზე გაწეული დანარჩენი ხარჯი  ( სპეც. დეკორაციების  დამზადება</t>
  </si>
  <si>
    <t>სხვა დანარჩენ საქონელსა და მომსახურებაზე გაწეული დანარჩენი ხარჯი  ნაგავსაყრელის მომსახურება</t>
  </si>
  <si>
    <t xml:space="preserve"> ქობულეთის მუნიციპალიტეტის 2018 წლის ბიუჯეტიდან გამოყოფილი დაფინანსების შესახებ და 2019 წლის  ბიუჯეტით გათვალისწინებული ხარჯები</t>
  </si>
</sst>
</file>

<file path=xl/styles.xml><?xml version="1.0" encoding="utf-8"?>
<styleSheet xmlns="http://schemas.openxmlformats.org/spreadsheetml/2006/main">
  <numFmts count="1">
    <numFmt numFmtId="164" formatCode="[$-10409]#,##0.00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9"/>
      <color rgb="FF000000"/>
      <name val="Sylfaen"/>
      <family val="1"/>
      <charset val="204"/>
    </font>
    <font>
      <sz val="8"/>
      <color rgb="FF000000"/>
      <name val="Arial"/>
      <family val="2"/>
      <charset val="204"/>
    </font>
    <font>
      <sz val="8"/>
      <color rgb="FF000000"/>
      <name val="Sylfaen"/>
      <family val="1"/>
      <charset val="204"/>
    </font>
    <font>
      <b/>
      <sz val="8"/>
      <color rgb="FF000000"/>
      <name val="Sylfae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FFFF00"/>
        <bgColor rgb="FFF5F5F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1" xfId="1" applyNumberFormat="1" applyFont="1" applyFill="1" applyBorder="1" applyAlignment="1">
      <alignment horizontal="center" vertical="top" wrapText="1" readingOrder="1"/>
    </xf>
    <xf numFmtId="0" fontId="2" fillId="2" borderId="1" xfId="1" applyNumberFormat="1" applyFont="1" applyFill="1" applyBorder="1" applyAlignment="1">
      <alignment vertical="center" wrapText="1" readingOrder="1"/>
    </xf>
    <xf numFmtId="0" fontId="0" fillId="0" borderId="2" xfId="0" applyBorder="1" applyAlignment="1">
      <alignment horizontal="center"/>
    </xf>
    <xf numFmtId="0" fontId="2" fillId="2" borderId="3" xfId="1" applyNumberFormat="1" applyFont="1" applyFill="1" applyBorder="1" applyAlignment="1">
      <alignment vertical="center" wrapText="1" readingOrder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3" borderId="6" xfId="1" applyNumberFormat="1" applyFont="1" applyFill="1" applyBorder="1" applyAlignment="1">
      <alignment vertical="center" wrapText="1" readingOrder="1"/>
    </xf>
    <xf numFmtId="0" fontId="5" fillId="0" borderId="7" xfId="1" applyNumberFormat="1" applyFont="1" applyFill="1" applyBorder="1" applyAlignment="1">
      <alignment vertical="top" wrapText="1" readingOrder="1"/>
    </xf>
    <xf numFmtId="0" fontId="6" fillId="0" borderId="7" xfId="1" applyNumberFormat="1" applyFont="1" applyFill="1" applyBorder="1" applyAlignment="1">
      <alignment vertical="top" wrapText="1" readingOrder="1"/>
    </xf>
    <xf numFmtId="0" fontId="3" fillId="3" borderId="7" xfId="1" applyNumberFormat="1" applyFont="1" applyFill="1" applyBorder="1" applyAlignment="1">
      <alignment vertical="center" wrapText="1" readingOrder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2" fillId="2" borderId="2" xfId="1" applyNumberFormat="1" applyFont="1" applyFill="1" applyBorder="1" applyAlignment="1">
      <alignment horizontal="center" vertical="top" wrapText="1"/>
    </xf>
    <xf numFmtId="164" fontId="8" fillId="0" borderId="2" xfId="1" applyNumberFormat="1" applyFont="1" applyFill="1" applyBorder="1" applyAlignment="1">
      <alignment horizontal="center" vertical="top" wrapText="1"/>
    </xf>
    <xf numFmtId="0" fontId="8" fillId="0" borderId="2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0" xfId="0" applyNumberFormat="1"/>
    <xf numFmtId="0" fontId="0" fillId="0" borderId="4" xfId="0" applyBorder="1" applyAlignment="1">
      <alignment horizontal="center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8"/>
  <sheetViews>
    <sheetView tabSelected="1" view="pageBreakPreview" zoomScaleSheetLayoutView="100" workbookViewId="0">
      <selection activeCell="H7" sqref="H7"/>
    </sheetView>
  </sheetViews>
  <sheetFormatPr defaultRowHeight="15"/>
  <cols>
    <col min="1" max="1" width="10.7109375" customWidth="1"/>
    <col min="2" max="2" width="56.42578125" customWidth="1"/>
    <col min="3" max="3" width="15.5703125" style="17" bestFit="1" customWidth="1"/>
    <col min="4" max="4" width="16.28515625" style="5" customWidth="1"/>
    <col min="6" max="6" width="15.42578125" customWidth="1"/>
  </cols>
  <sheetData>
    <row r="1" spans="1:6" ht="43.5" customHeight="1">
      <c r="A1" s="20" t="s">
        <v>200</v>
      </c>
      <c r="B1" s="20"/>
      <c r="C1" s="20"/>
      <c r="D1" s="20"/>
    </row>
    <row r="2" spans="1:6" ht="36.75" customHeight="1">
      <c r="A2" s="12" t="s">
        <v>167</v>
      </c>
      <c r="B2" s="6" t="s">
        <v>168</v>
      </c>
      <c r="C2" s="13" t="s">
        <v>169</v>
      </c>
      <c r="D2" s="11" t="s">
        <v>170</v>
      </c>
      <c r="F2">
        <v>32497844.440000001</v>
      </c>
    </row>
    <row r="3" spans="1:6" ht="27.75" customHeight="1">
      <c r="A3" s="4" t="s">
        <v>0</v>
      </c>
      <c r="B3" s="7" t="s">
        <v>1</v>
      </c>
      <c r="C3" s="14" t="s">
        <v>2</v>
      </c>
      <c r="D3" s="3"/>
      <c r="F3" s="19">
        <f>C4+C45+C80+C116+C171+C211+C232+C274+C313+C360+C386+C422</f>
        <v>7795779.9000000004</v>
      </c>
    </row>
    <row r="4" spans="1:6">
      <c r="A4" s="1" t="s">
        <v>3</v>
      </c>
      <c r="B4" s="8" t="s">
        <v>4</v>
      </c>
      <c r="C4" s="15">
        <v>1933346</v>
      </c>
      <c r="D4" s="3">
        <f>D5</f>
        <v>2019925</v>
      </c>
    </row>
    <row r="5" spans="1:6">
      <c r="A5" s="1" t="s">
        <v>5</v>
      </c>
      <c r="B5" s="9" t="s">
        <v>6</v>
      </c>
      <c r="C5" s="18">
        <f>C6+C11+C39</f>
        <v>1933346</v>
      </c>
      <c r="D5" s="3">
        <f>D6+D11</f>
        <v>2019925</v>
      </c>
      <c r="F5" s="19">
        <f>F2-F3</f>
        <v>24702064.539999999</v>
      </c>
    </row>
    <row r="6" spans="1:6">
      <c r="A6" s="1" t="s">
        <v>7</v>
      </c>
      <c r="B6" s="8" t="s">
        <v>8</v>
      </c>
      <c r="C6" s="15">
        <v>1356369.32</v>
      </c>
      <c r="D6" s="3">
        <f>D7</f>
        <v>1449300</v>
      </c>
    </row>
    <row r="7" spans="1:6">
      <c r="A7" s="1" t="s">
        <v>9</v>
      </c>
      <c r="B7" s="8" t="s">
        <v>10</v>
      </c>
      <c r="C7" s="15">
        <v>1356369.32</v>
      </c>
      <c r="D7" s="3">
        <f>D8</f>
        <v>1449300</v>
      </c>
    </row>
    <row r="8" spans="1:6">
      <c r="A8" s="1" t="s">
        <v>11</v>
      </c>
      <c r="B8" s="8" t="s">
        <v>12</v>
      </c>
      <c r="C8" s="15">
        <f>C9+C10</f>
        <v>1356369.32</v>
      </c>
      <c r="D8" s="3">
        <f>D9+D10</f>
        <v>1449300</v>
      </c>
    </row>
    <row r="9" spans="1:6">
      <c r="A9" s="1" t="s">
        <v>13</v>
      </c>
      <c r="B9" s="8" t="s">
        <v>14</v>
      </c>
      <c r="C9" s="15">
        <v>1343469.32</v>
      </c>
      <c r="D9" s="3">
        <v>1434000</v>
      </c>
    </row>
    <row r="10" spans="1:6">
      <c r="A10" s="1" t="s">
        <v>15</v>
      </c>
      <c r="B10" s="8" t="s">
        <v>16</v>
      </c>
      <c r="C10" s="15">
        <v>12900</v>
      </c>
      <c r="D10" s="3">
        <v>15300</v>
      </c>
    </row>
    <row r="11" spans="1:6">
      <c r="A11" s="1" t="s">
        <v>17</v>
      </c>
      <c r="B11" s="8" t="s">
        <v>18</v>
      </c>
      <c r="C11" s="15">
        <v>576575.32999999996</v>
      </c>
      <c r="D11" s="3">
        <f>D12+D14+D15+D28+D29+D34</f>
        <v>570625</v>
      </c>
    </row>
    <row r="12" spans="1:6">
      <c r="A12" s="1" t="s">
        <v>19</v>
      </c>
      <c r="B12" s="8" t="s">
        <v>20</v>
      </c>
      <c r="C12" s="15">
        <v>59527.42</v>
      </c>
      <c r="D12" s="3">
        <f>D13</f>
        <v>59600</v>
      </c>
    </row>
    <row r="13" spans="1:6">
      <c r="A13" s="1" t="s">
        <v>21</v>
      </c>
      <c r="B13" s="8" t="s">
        <v>22</v>
      </c>
      <c r="C13" s="15">
        <v>59527.42</v>
      </c>
      <c r="D13" s="3">
        <v>59600</v>
      </c>
    </row>
    <row r="14" spans="1:6">
      <c r="A14" s="1">
        <v>222</v>
      </c>
      <c r="B14" s="8" t="s">
        <v>196</v>
      </c>
      <c r="C14" s="15"/>
      <c r="D14" s="3">
        <v>300</v>
      </c>
    </row>
    <row r="15" spans="1:6">
      <c r="A15" s="1" t="s">
        <v>23</v>
      </c>
      <c r="B15" s="8" t="s">
        <v>24</v>
      </c>
      <c r="C15" s="15">
        <v>87168.94</v>
      </c>
      <c r="D15" s="3">
        <f>D16+D17+D18+D21+D22+D23+D24+D25</f>
        <v>80650</v>
      </c>
    </row>
    <row r="16" spans="1:6" ht="33.75">
      <c r="A16" s="1" t="s">
        <v>25</v>
      </c>
      <c r="B16" s="8" t="s">
        <v>26</v>
      </c>
      <c r="C16" s="15">
        <v>1000</v>
      </c>
      <c r="D16" s="3">
        <v>1000</v>
      </c>
    </row>
    <row r="17" spans="1:4">
      <c r="A17" s="1" t="s">
        <v>27</v>
      </c>
      <c r="B17" s="8" t="s">
        <v>28</v>
      </c>
      <c r="C17" s="15">
        <v>3521.93</v>
      </c>
      <c r="D17" s="3">
        <v>3800</v>
      </c>
    </row>
    <row r="18" spans="1:4" ht="22.5">
      <c r="A18" s="1" t="s">
        <v>29</v>
      </c>
      <c r="B18" s="8" t="s">
        <v>30</v>
      </c>
      <c r="C18" s="15">
        <v>885</v>
      </c>
      <c r="D18" s="3">
        <f>D19</f>
        <v>600</v>
      </c>
    </row>
    <row r="19" spans="1:4">
      <c r="A19" s="1" t="s">
        <v>31</v>
      </c>
      <c r="B19" s="8" t="s">
        <v>32</v>
      </c>
      <c r="C19" s="15">
        <v>600</v>
      </c>
      <c r="D19" s="3">
        <v>600</v>
      </c>
    </row>
    <row r="20" spans="1:4">
      <c r="A20" s="1" t="s">
        <v>33</v>
      </c>
      <c r="B20" s="8" t="s">
        <v>34</v>
      </c>
      <c r="C20" s="15">
        <v>285</v>
      </c>
      <c r="D20" s="3"/>
    </row>
    <row r="21" spans="1:4">
      <c r="A21" s="1" t="s">
        <v>35</v>
      </c>
      <c r="B21" s="8" t="s">
        <v>36</v>
      </c>
      <c r="C21" s="15">
        <v>68800</v>
      </c>
      <c r="D21" s="3">
        <v>60000</v>
      </c>
    </row>
    <row r="22" spans="1:4">
      <c r="A22" s="1" t="s">
        <v>37</v>
      </c>
      <c r="B22" s="8" t="s">
        <v>38</v>
      </c>
      <c r="C22" s="15">
        <v>4800</v>
      </c>
      <c r="D22" s="3">
        <v>4800</v>
      </c>
    </row>
    <row r="23" spans="1:4">
      <c r="A23" s="1" t="s">
        <v>39</v>
      </c>
      <c r="B23" s="8" t="s">
        <v>40</v>
      </c>
      <c r="C23" s="15">
        <v>2344.41</v>
      </c>
      <c r="D23" s="3">
        <v>3300</v>
      </c>
    </row>
    <row r="24" spans="1:4">
      <c r="A24" s="1" t="s">
        <v>41</v>
      </c>
      <c r="B24" s="8" t="s">
        <v>42</v>
      </c>
      <c r="C24" s="15">
        <v>59.8</v>
      </c>
      <c r="D24" s="3">
        <v>150</v>
      </c>
    </row>
    <row r="25" spans="1:4">
      <c r="A25" s="1" t="s">
        <v>43</v>
      </c>
      <c r="B25" s="8" t="s">
        <v>44</v>
      </c>
      <c r="C25" s="15">
        <v>5757.8</v>
      </c>
      <c r="D25" s="3">
        <f>D26+D27</f>
        <v>7000</v>
      </c>
    </row>
    <row r="26" spans="1:4">
      <c r="A26" s="1" t="s">
        <v>45</v>
      </c>
      <c r="B26" s="8" t="s">
        <v>46</v>
      </c>
      <c r="C26" s="15">
        <v>4953.1000000000004</v>
      </c>
      <c r="D26" s="3">
        <v>6000</v>
      </c>
    </row>
    <row r="27" spans="1:4">
      <c r="A27" s="1" t="s">
        <v>47</v>
      </c>
      <c r="B27" s="8" t="s">
        <v>48</v>
      </c>
      <c r="C27" s="15">
        <v>804.7</v>
      </c>
      <c r="D27" s="3">
        <v>1000</v>
      </c>
    </row>
    <row r="28" spans="1:4" ht="22.5">
      <c r="A28" s="1" t="s">
        <v>49</v>
      </c>
      <c r="B28" s="8" t="s">
        <v>50</v>
      </c>
      <c r="C28" s="15">
        <v>33590</v>
      </c>
      <c r="D28" s="3">
        <v>34000</v>
      </c>
    </row>
    <row r="29" spans="1:4" ht="22.5">
      <c r="A29" s="1" t="s">
        <v>51</v>
      </c>
      <c r="B29" s="8" t="s">
        <v>52</v>
      </c>
      <c r="C29" s="15">
        <v>395570.47</v>
      </c>
      <c r="D29" s="3">
        <f>D30+D31+D32+D33</f>
        <v>387230</v>
      </c>
    </row>
    <row r="30" spans="1:4">
      <c r="A30" s="1" t="s">
        <v>53</v>
      </c>
      <c r="B30" s="8" t="s">
        <v>54</v>
      </c>
      <c r="C30" s="15">
        <v>301505.96999999997</v>
      </c>
      <c r="D30" s="3">
        <v>298080</v>
      </c>
    </row>
    <row r="31" spans="1:4">
      <c r="A31" s="1" t="s">
        <v>55</v>
      </c>
      <c r="B31" s="8" t="s">
        <v>56</v>
      </c>
      <c r="C31" s="15">
        <v>58424.5</v>
      </c>
      <c r="D31" s="3">
        <v>50000</v>
      </c>
    </row>
    <row r="32" spans="1:4" ht="22.5">
      <c r="A32" s="1" t="s">
        <v>57</v>
      </c>
      <c r="B32" s="8" t="s">
        <v>58</v>
      </c>
      <c r="C32" s="15">
        <v>31140</v>
      </c>
      <c r="D32" s="3">
        <v>34650</v>
      </c>
    </row>
    <row r="33" spans="1:4">
      <c r="A33" s="1" t="s">
        <v>59</v>
      </c>
      <c r="B33" s="8" t="s">
        <v>60</v>
      </c>
      <c r="C33" s="15">
        <v>4500</v>
      </c>
      <c r="D33" s="3">
        <v>4500</v>
      </c>
    </row>
    <row r="34" spans="1:4">
      <c r="A34" s="1" t="s">
        <v>61</v>
      </c>
      <c r="B34" s="8" t="s">
        <v>62</v>
      </c>
      <c r="C34" s="15">
        <v>718.5</v>
      </c>
      <c r="D34" s="3">
        <f>D35+D36+D37+D38</f>
        <v>8845</v>
      </c>
    </row>
    <row r="35" spans="1:4" ht="22.5">
      <c r="A35" s="1" t="s">
        <v>177</v>
      </c>
      <c r="B35" s="8" t="s">
        <v>197</v>
      </c>
      <c r="C35" s="15">
        <v>718.5</v>
      </c>
      <c r="D35" s="3">
        <v>1300</v>
      </c>
    </row>
    <row r="36" spans="1:4" ht="22.5">
      <c r="A36" s="1" t="s">
        <v>65</v>
      </c>
      <c r="B36" s="8" t="s">
        <v>198</v>
      </c>
      <c r="C36" s="15">
        <v>718.5</v>
      </c>
      <c r="D36" s="3">
        <v>300</v>
      </c>
    </row>
    <row r="37" spans="1:4" ht="22.5">
      <c r="A37" s="1" t="s">
        <v>177</v>
      </c>
      <c r="B37" s="8" t="s">
        <v>175</v>
      </c>
      <c r="C37" s="15">
        <v>718.5</v>
      </c>
      <c r="D37" s="3">
        <v>120</v>
      </c>
    </row>
    <row r="38" spans="1:4" ht="22.5">
      <c r="A38" s="1" t="s">
        <v>65</v>
      </c>
      <c r="B38" s="8" t="s">
        <v>199</v>
      </c>
      <c r="C38" s="15"/>
      <c r="D38" s="3">
        <v>7125</v>
      </c>
    </row>
    <row r="39" spans="1:4">
      <c r="A39" s="1" t="s">
        <v>67</v>
      </c>
      <c r="B39" s="8" t="s">
        <v>68</v>
      </c>
      <c r="C39" s="15">
        <v>401.35</v>
      </c>
      <c r="D39" s="3"/>
    </row>
    <row r="40" spans="1:4">
      <c r="A40" s="1" t="s">
        <v>69</v>
      </c>
      <c r="B40" s="8" t="s">
        <v>70</v>
      </c>
      <c r="C40" s="15">
        <v>401.35</v>
      </c>
      <c r="D40" s="3"/>
    </row>
    <row r="41" spans="1:4">
      <c r="A41" s="1" t="s">
        <v>71</v>
      </c>
      <c r="B41" s="8" t="s">
        <v>72</v>
      </c>
      <c r="C41" s="15">
        <v>401.35</v>
      </c>
      <c r="D41" s="3"/>
    </row>
    <row r="42" spans="1:4" ht="22.5">
      <c r="A42" s="1" t="s">
        <v>73</v>
      </c>
      <c r="B42" s="8" t="s">
        <v>74</v>
      </c>
      <c r="C42" s="15">
        <v>401.35</v>
      </c>
      <c r="D42" s="3"/>
    </row>
    <row r="43" spans="1:4">
      <c r="A43" s="1" t="s">
        <v>75</v>
      </c>
      <c r="B43" s="8" t="s">
        <v>76</v>
      </c>
      <c r="C43" s="15">
        <v>401.35</v>
      </c>
      <c r="D43" s="3"/>
    </row>
    <row r="44" spans="1:4" ht="24.75" customHeight="1">
      <c r="A44" s="2" t="s">
        <v>77</v>
      </c>
      <c r="B44" s="10" t="s">
        <v>78</v>
      </c>
      <c r="C44" s="14" t="s">
        <v>2</v>
      </c>
      <c r="D44" s="3"/>
    </row>
    <row r="45" spans="1:4">
      <c r="A45" s="1" t="s">
        <v>3</v>
      </c>
      <c r="B45" s="8" t="s">
        <v>4</v>
      </c>
      <c r="C45" s="3">
        <f>C46+C74</f>
        <v>262447.27</v>
      </c>
      <c r="D45" s="3">
        <f>D46+D74</f>
        <v>283500</v>
      </c>
    </row>
    <row r="46" spans="1:4">
      <c r="A46" s="1" t="s">
        <v>5</v>
      </c>
      <c r="B46" s="9" t="s">
        <v>6</v>
      </c>
      <c r="C46" s="3">
        <f>C47+C51</f>
        <v>248510.77000000002</v>
      </c>
      <c r="D46" s="3">
        <f>D47+D51</f>
        <v>266800</v>
      </c>
    </row>
    <row r="47" spans="1:4">
      <c r="A47" s="1" t="s">
        <v>7</v>
      </c>
      <c r="B47" s="8" t="s">
        <v>8</v>
      </c>
      <c r="C47" s="15">
        <v>168675.79</v>
      </c>
      <c r="D47" s="3">
        <f>D48</f>
        <v>178440</v>
      </c>
    </row>
    <row r="48" spans="1:4">
      <c r="A48" s="1" t="s">
        <v>9</v>
      </c>
      <c r="B48" s="8" t="s">
        <v>10</v>
      </c>
      <c r="C48" s="15">
        <v>168675.79</v>
      </c>
      <c r="D48" s="3">
        <f>D49</f>
        <v>178440</v>
      </c>
    </row>
    <row r="49" spans="1:4">
      <c r="A49" s="1" t="s">
        <v>11</v>
      </c>
      <c r="B49" s="8" t="s">
        <v>12</v>
      </c>
      <c r="C49" s="15">
        <v>168675.79</v>
      </c>
      <c r="D49" s="3">
        <f>D50</f>
        <v>178440</v>
      </c>
    </row>
    <row r="50" spans="1:4">
      <c r="A50" s="1" t="s">
        <v>13</v>
      </c>
      <c r="B50" s="8" t="s">
        <v>14</v>
      </c>
      <c r="C50" s="15">
        <v>168675.79</v>
      </c>
      <c r="D50" s="3">
        <v>178440</v>
      </c>
    </row>
    <row r="51" spans="1:4">
      <c r="A51" s="1" t="s">
        <v>17</v>
      </c>
      <c r="B51" s="8" t="s">
        <v>18</v>
      </c>
      <c r="C51" s="15">
        <v>79834.98</v>
      </c>
      <c r="D51" s="3">
        <f>D52+D66+D67+D70</f>
        <v>88360</v>
      </c>
    </row>
    <row r="52" spans="1:4">
      <c r="A52" s="1" t="s">
        <v>23</v>
      </c>
      <c r="B52" s="8" t="s">
        <v>24</v>
      </c>
      <c r="C52" s="3">
        <f>C53+C54+C57+C59+C60+C61+C62+C63+C64</f>
        <v>35490.509999999995</v>
      </c>
      <c r="D52" s="3">
        <f>D53+D54+D57+D59+D60+D61+D62+D63+D64</f>
        <v>40250</v>
      </c>
    </row>
    <row r="53" spans="1:4" ht="33.75">
      <c r="A53" s="1" t="s">
        <v>25</v>
      </c>
      <c r="B53" s="8" t="s">
        <v>26</v>
      </c>
      <c r="C53" s="15">
        <v>995.76</v>
      </c>
      <c r="D53" s="3">
        <v>700</v>
      </c>
    </row>
    <row r="54" spans="1:4" ht="22.5">
      <c r="A54" s="1" t="s">
        <v>29</v>
      </c>
      <c r="B54" s="8" t="s">
        <v>30</v>
      </c>
      <c r="C54" s="15">
        <v>580</v>
      </c>
      <c r="D54" s="3">
        <f>D55+D56</f>
        <v>1185</v>
      </c>
    </row>
    <row r="55" spans="1:4">
      <c r="A55" s="1" t="s">
        <v>79</v>
      </c>
      <c r="B55" s="8" t="s">
        <v>80</v>
      </c>
      <c r="C55" s="15">
        <v>100</v>
      </c>
      <c r="D55" s="3">
        <v>635</v>
      </c>
    </row>
    <row r="56" spans="1:4">
      <c r="A56" s="1" t="s">
        <v>31</v>
      </c>
      <c r="B56" s="8" t="s">
        <v>32</v>
      </c>
      <c r="C56" s="15">
        <v>480</v>
      </c>
      <c r="D56" s="3">
        <v>550</v>
      </c>
    </row>
    <row r="57" spans="1:4">
      <c r="A57" s="1" t="s">
        <v>81</v>
      </c>
      <c r="B57" s="8" t="s">
        <v>82</v>
      </c>
      <c r="C57" s="15">
        <v>20</v>
      </c>
      <c r="D57" s="3"/>
    </row>
    <row r="58" spans="1:4" ht="22.5">
      <c r="A58" s="1" t="s">
        <v>83</v>
      </c>
      <c r="B58" s="8" t="s">
        <v>84</v>
      </c>
      <c r="C58" s="15">
        <v>20</v>
      </c>
      <c r="D58" s="3"/>
    </row>
    <row r="59" spans="1:4">
      <c r="A59" s="1" t="s">
        <v>35</v>
      </c>
      <c r="B59" s="8" t="s">
        <v>36</v>
      </c>
      <c r="C59" s="15">
        <v>16437.75</v>
      </c>
      <c r="D59" s="3">
        <v>16965</v>
      </c>
    </row>
    <row r="60" spans="1:4">
      <c r="A60" s="1" t="s">
        <v>37</v>
      </c>
      <c r="B60" s="8" t="s">
        <v>38</v>
      </c>
      <c r="C60" s="15">
        <v>992.5</v>
      </c>
      <c r="D60" s="3">
        <v>1000</v>
      </c>
    </row>
    <row r="61" spans="1:4" ht="22.5">
      <c r="A61" s="1" t="s">
        <v>85</v>
      </c>
      <c r="B61" s="8" t="s">
        <v>86</v>
      </c>
      <c r="C61" s="15">
        <v>7694</v>
      </c>
      <c r="D61" s="3">
        <v>8000</v>
      </c>
    </row>
    <row r="62" spans="1:4" ht="22.5">
      <c r="A62" s="1" t="s">
        <v>87</v>
      </c>
      <c r="B62" s="8" t="s">
        <v>88</v>
      </c>
      <c r="C62" s="15">
        <v>6155</v>
      </c>
      <c r="D62" s="3">
        <v>8000</v>
      </c>
    </row>
    <row r="63" spans="1:4">
      <c r="A63" s="1" t="s">
        <v>39</v>
      </c>
      <c r="B63" s="8" t="s">
        <v>40</v>
      </c>
      <c r="C63" s="15">
        <v>798.36</v>
      </c>
      <c r="D63" s="3">
        <v>900</v>
      </c>
    </row>
    <row r="64" spans="1:4">
      <c r="A64" s="1" t="s">
        <v>43</v>
      </c>
      <c r="B64" s="8" t="s">
        <v>44</v>
      </c>
      <c r="C64" s="15">
        <v>1817.14</v>
      </c>
      <c r="D64" s="3">
        <f>D65</f>
        <v>3500</v>
      </c>
    </row>
    <row r="65" spans="1:4">
      <c r="A65" s="1" t="s">
        <v>45</v>
      </c>
      <c r="B65" s="8" t="s">
        <v>46</v>
      </c>
      <c r="C65" s="15">
        <v>1817.14</v>
      </c>
      <c r="D65" s="3">
        <v>3500</v>
      </c>
    </row>
    <row r="66" spans="1:4" ht="22.5">
      <c r="A66" s="1" t="s">
        <v>49</v>
      </c>
      <c r="B66" s="8" t="s">
        <v>50</v>
      </c>
      <c r="C66" s="15">
        <v>4800</v>
      </c>
      <c r="D66" s="3">
        <v>5000</v>
      </c>
    </row>
    <row r="67" spans="1:4" ht="22.5">
      <c r="A67" s="1" t="s">
        <v>51</v>
      </c>
      <c r="B67" s="8" t="s">
        <v>52</v>
      </c>
      <c r="C67" s="15">
        <v>33324.47</v>
      </c>
      <c r="D67" s="3">
        <f>D68+D69</f>
        <v>38360</v>
      </c>
    </row>
    <row r="68" spans="1:4">
      <c r="A68" s="1" t="s">
        <v>53</v>
      </c>
      <c r="B68" s="8" t="s">
        <v>54</v>
      </c>
      <c r="C68" s="15">
        <v>22324.47</v>
      </c>
      <c r="D68" s="3">
        <v>26360</v>
      </c>
    </row>
    <row r="69" spans="1:4">
      <c r="A69" s="1" t="s">
        <v>55</v>
      </c>
      <c r="B69" s="8" t="s">
        <v>56</v>
      </c>
      <c r="C69" s="15">
        <v>11000</v>
      </c>
      <c r="D69" s="3">
        <v>12000</v>
      </c>
    </row>
    <row r="70" spans="1:4">
      <c r="A70" s="1" t="s">
        <v>61</v>
      </c>
      <c r="B70" s="8" t="s">
        <v>62</v>
      </c>
      <c r="C70" s="15">
        <v>6220</v>
      </c>
      <c r="D70" s="3">
        <f>D71+D72+D73</f>
        <v>4750</v>
      </c>
    </row>
    <row r="71" spans="1:4" ht="22.5">
      <c r="A71" s="1" t="s">
        <v>177</v>
      </c>
      <c r="B71" s="8" t="s">
        <v>190</v>
      </c>
      <c r="C71" s="15">
        <v>6220</v>
      </c>
      <c r="D71" s="3">
        <v>800</v>
      </c>
    </row>
    <row r="72" spans="1:4" ht="22.5">
      <c r="A72" s="1" t="s">
        <v>65</v>
      </c>
      <c r="B72" s="8" t="s">
        <v>191</v>
      </c>
      <c r="C72" s="15">
        <v>6220</v>
      </c>
      <c r="D72" s="3">
        <v>2000</v>
      </c>
    </row>
    <row r="73" spans="1:4" ht="22.5">
      <c r="A73" s="1" t="s">
        <v>65</v>
      </c>
      <c r="B73" s="8" t="s">
        <v>192</v>
      </c>
      <c r="C73" s="15">
        <v>6220</v>
      </c>
      <c r="D73" s="3">
        <v>1950</v>
      </c>
    </row>
    <row r="74" spans="1:4">
      <c r="A74" s="1" t="s">
        <v>89</v>
      </c>
      <c r="B74" s="8" t="s">
        <v>90</v>
      </c>
      <c r="C74" s="15">
        <v>13936.5</v>
      </c>
      <c r="D74" s="3">
        <f>D75+D76+D78</f>
        <v>16700</v>
      </c>
    </row>
    <row r="75" spans="1:4">
      <c r="A75" s="1"/>
      <c r="B75" s="8" t="s">
        <v>187</v>
      </c>
      <c r="C75" s="15"/>
      <c r="D75" s="3">
        <v>1200</v>
      </c>
    </row>
    <row r="76" spans="1:4">
      <c r="A76" s="1" t="s">
        <v>93</v>
      </c>
      <c r="B76" s="8" t="s">
        <v>193</v>
      </c>
      <c r="C76" s="15"/>
      <c r="D76" s="3">
        <v>9400</v>
      </c>
    </row>
    <row r="77" spans="1:4">
      <c r="A77" s="1" t="s">
        <v>95</v>
      </c>
      <c r="B77" s="8" t="s">
        <v>96</v>
      </c>
      <c r="C77" s="15"/>
      <c r="D77" s="3"/>
    </row>
    <row r="78" spans="1:4" ht="22.5">
      <c r="A78" s="1" t="s">
        <v>97</v>
      </c>
      <c r="B78" s="8" t="s">
        <v>98</v>
      </c>
      <c r="C78" s="15">
        <v>13936.5</v>
      </c>
      <c r="D78" s="3">
        <v>6100</v>
      </c>
    </row>
    <row r="79" spans="1:4" ht="27.75" customHeight="1">
      <c r="A79" s="2" t="s">
        <v>99</v>
      </c>
      <c r="B79" s="10" t="s">
        <v>100</v>
      </c>
      <c r="C79" s="14" t="s">
        <v>2</v>
      </c>
      <c r="D79" s="3"/>
    </row>
    <row r="80" spans="1:4">
      <c r="A80" s="1" t="s">
        <v>3</v>
      </c>
      <c r="B80" s="8" t="s">
        <v>4</v>
      </c>
      <c r="C80" s="3">
        <f>C81+C111</f>
        <v>580233.46</v>
      </c>
      <c r="D80" s="3">
        <f>D81+D111</f>
        <v>640600</v>
      </c>
    </row>
    <row r="81" spans="1:4">
      <c r="A81" s="1" t="s">
        <v>5</v>
      </c>
      <c r="B81" s="9" t="s">
        <v>6</v>
      </c>
      <c r="C81" s="18">
        <f>C82+C86+C106</f>
        <v>580233.46</v>
      </c>
      <c r="D81" s="3">
        <f>D82+D86</f>
        <v>636700</v>
      </c>
    </row>
    <row r="82" spans="1:4">
      <c r="A82" s="1" t="s">
        <v>7</v>
      </c>
      <c r="B82" s="8" t="s">
        <v>8</v>
      </c>
      <c r="C82" s="15">
        <v>300959.96999999997</v>
      </c>
      <c r="D82" s="3">
        <f>D83</f>
        <v>334920</v>
      </c>
    </row>
    <row r="83" spans="1:4">
      <c r="A83" s="1" t="s">
        <v>9</v>
      </c>
      <c r="B83" s="8" t="s">
        <v>10</v>
      </c>
      <c r="C83" s="15">
        <v>300959.96999999997</v>
      </c>
      <c r="D83" s="3">
        <f>D84</f>
        <v>334920</v>
      </c>
    </row>
    <row r="84" spans="1:4">
      <c r="A84" s="1" t="s">
        <v>11</v>
      </c>
      <c r="B84" s="8" t="s">
        <v>12</v>
      </c>
      <c r="C84" s="15">
        <v>300959.96999999997</v>
      </c>
      <c r="D84" s="3">
        <f>D85</f>
        <v>334920</v>
      </c>
    </row>
    <row r="85" spans="1:4">
      <c r="A85" s="1" t="s">
        <v>13</v>
      </c>
      <c r="B85" s="8" t="s">
        <v>14</v>
      </c>
      <c r="C85" s="15">
        <v>300959.96999999997</v>
      </c>
      <c r="D85" s="3">
        <v>334920</v>
      </c>
    </row>
    <row r="86" spans="1:4">
      <c r="A86" s="1" t="s">
        <v>17</v>
      </c>
      <c r="B86" s="8" t="s">
        <v>18</v>
      </c>
      <c r="C86" s="3">
        <f>C87+C96+C97+C100</f>
        <v>277873.49</v>
      </c>
      <c r="D86" s="3">
        <f>D87+D96+D97+D100</f>
        <v>301780</v>
      </c>
    </row>
    <row r="87" spans="1:4">
      <c r="A87" s="1" t="s">
        <v>23</v>
      </c>
      <c r="B87" s="8" t="s">
        <v>24</v>
      </c>
      <c r="C87" s="3">
        <f>C88+C89+C92+C93+C94</f>
        <v>202744.81999999998</v>
      </c>
      <c r="D87" s="3">
        <f>D88+D89+D92+D93+D94</f>
        <v>206016</v>
      </c>
    </row>
    <row r="88" spans="1:4" ht="33.75">
      <c r="A88" s="1" t="s">
        <v>25</v>
      </c>
      <c r="B88" s="8" t="s">
        <v>26</v>
      </c>
      <c r="C88" s="15">
        <v>730</v>
      </c>
      <c r="D88" s="3">
        <v>900</v>
      </c>
    </row>
    <row r="89" spans="1:4" ht="22.5">
      <c r="A89" s="1" t="s">
        <v>29</v>
      </c>
      <c r="B89" s="8" t="s">
        <v>30</v>
      </c>
      <c r="C89" s="15">
        <v>1560</v>
      </c>
      <c r="D89" s="3">
        <f>D90+D91</f>
        <v>110</v>
      </c>
    </row>
    <row r="90" spans="1:4">
      <c r="A90" s="1" t="s">
        <v>31</v>
      </c>
      <c r="B90" s="8" t="s">
        <v>32</v>
      </c>
      <c r="C90" s="15">
        <v>60</v>
      </c>
      <c r="D90" s="3">
        <v>110</v>
      </c>
    </row>
    <row r="91" spans="1:4" ht="22.5">
      <c r="A91" s="1" t="s">
        <v>101</v>
      </c>
      <c r="B91" s="8" t="s">
        <v>102</v>
      </c>
      <c r="C91" s="15">
        <v>1500</v>
      </c>
      <c r="D91" s="3"/>
    </row>
    <row r="92" spans="1:4">
      <c r="A92" s="1" t="s">
        <v>35</v>
      </c>
      <c r="B92" s="8" t="s">
        <v>36</v>
      </c>
      <c r="C92" s="15">
        <v>500</v>
      </c>
      <c r="D92" s="3">
        <v>3500</v>
      </c>
    </row>
    <row r="93" spans="1:4">
      <c r="A93" s="1" t="s">
        <v>39</v>
      </c>
      <c r="B93" s="8" t="s">
        <v>40</v>
      </c>
      <c r="C93" s="15">
        <v>1370.24</v>
      </c>
      <c r="D93" s="3">
        <v>1506</v>
      </c>
    </row>
    <row r="94" spans="1:4">
      <c r="A94" s="1" t="s">
        <v>43</v>
      </c>
      <c r="B94" s="8" t="s">
        <v>44</v>
      </c>
      <c r="C94" s="15">
        <v>198584.58</v>
      </c>
      <c r="D94" s="3">
        <f>D95</f>
        <v>200000</v>
      </c>
    </row>
    <row r="95" spans="1:4">
      <c r="A95" s="1" t="s">
        <v>45</v>
      </c>
      <c r="B95" s="8" t="s">
        <v>46</v>
      </c>
      <c r="C95" s="15">
        <v>198584.58</v>
      </c>
      <c r="D95" s="3">
        <v>200000</v>
      </c>
    </row>
    <row r="96" spans="1:4" ht="22.5">
      <c r="A96" s="1" t="s">
        <v>49</v>
      </c>
      <c r="B96" s="8" t="s">
        <v>50</v>
      </c>
      <c r="C96" s="15">
        <v>1500</v>
      </c>
      <c r="D96" s="3">
        <v>1500</v>
      </c>
    </row>
    <row r="97" spans="1:4" ht="22.5">
      <c r="A97" s="1" t="s">
        <v>51</v>
      </c>
      <c r="B97" s="8" t="s">
        <v>52</v>
      </c>
      <c r="C97" s="15">
        <v>48931.57</v>
      </c>
      <c r="D97" s="3">
        <f>D98+D99</f>
        <v>51740</v>
      </c>
    </row>
    <row r="98" spans="1:4">
      <c r="A98" s="1" t="s">
        <v>53</v>
      </c>
      <c r="B98" s="8" t="s">
        <v>54</v>
      </c>
      <c r="C98" s="15">
        <v>28931.57</v>
      </c>
      <c r="D98" s="3">
        <v>31740</v>
      </c>
    </row>
    <row r="99" spans="1:4">
      <c r="A99" s="1" t="s">
        <v>55</v>
      </c>
      <c r="B99" s="8" t="s">
        <v>56</v>
      </c>
      <c r="C99" s="15">
        <v>20000</v>
      </c>
      <c r="D99" s="3">
        <v>20000</v>
      </c>
    </row>
    <row r="100" spans="1:4">
      <c r="A100" s="1" t="s">
        <v>61</v>
      </c>
      <c r="B100" s="8" t="s">
        <v>62</v>
      </c>
      <c r="C100" s="15">
        <v>24697.1</v>
      </c>
      <c r="D100" s="3">
        <f>D101+D102+D103+D104+D105</f>
        <v>42524</v>
      </c>
    </row>
    <row r="101" spans="1:4" ht="22.5">
      <c r="A101" s="1" t="s">
        <v>63</v>
      </c>
      <c r="B101" s="8" t="s">
        <v>183</v>
      </c>
      <c r="C101" s="15"/>
      <c r="D101" s="3">
        <v>8000</v>
      </c>
    </row>
    <row r="102" spans="1:4" ht="22.5">
      <c r="A102" s="1" t="s">
        <v>63</v>
      </c>
      <c r="B102" s="8" t="s">
        <v>184</v>
      </c>
      <c r="C102" s="15">
        <v>24697.1</v>
      </c>
      <c r="D102" s="3">
        <v>8000</v>
      </c>
    </row>
    <row r="103" spans="1:4" ht="22.5">
      <c r="A103" s="1" t="s">
        <v>65</v>
      </c>
      <c r="B103" s="8" t="s">
        <v>180</v>
      </c>
      <c r="C103" s="15">
        <v>24697.1</v>
      </c>
      <c r="D103" s="3">
        <v>500</v>
      </c>
    </row>
    <row r="104" spans="1:4" ht="22.5">
      <c r="A104" s="1" t="s">
        <v>63</v>
      </c>
      <c r="B104" s="8" t="s">
        <v>182</v>
      </c>
      <c r="C104" s="15">
        <v>24697.1</v>
      </c>
      <c r="D104" s="3">
        <v>24</v>
      </c>
    </row>
    <row r="105" spans="1:4">
      <c r="A105" s="1"/>
      <c r="B105" s="8" t="s">
        <v>185</v>
      </c>
      <c r="C105" s="15"/>
      <c r="D105" s="3">
        <v>26000</v>
      </c>
    </row>
    <row r="106" spans="1:4">
      <c r="A106" s="1" t="s">
        <v>67</v>
      </c>
      <c r="B106" s="8" t="s">
        <v>68</v>
      </c>
      <c r="C106" s="15">
        <v>1400</v>
      </c>
      <c r="D106" s="3"/>
    </row>
    <row r="107" spans="1:4">
      <c r="A107" s="1" t="s">
        <v>69</v>
      </c>
      <c r="B107" s="8" t="s">
        <v>70</v>
      </c>
      <c r="C107" s="15">
        <v>1400</v>
      </c>
      <c r="D107" s="3"/>
    </row>
    <row r="108" spans="1:4">
      <c r="A108" s="1" t="s">
        <v>71</v>
      </c>
      <c r="B108" s="8" t="s">
        <v>72</v>
      </c>
      <c r="C108" s="15">
        <v>1400</v>
      </c>
      <c r="D108" s="3"/>
    </row>
    <row r="109" spans="1:4" ht="22.5">
      <c r="A109" s="1" t="s">
        <v>73</v>
      </c>
      <c r="B109" s="8" t="s">
        <v>74</v>
      </c>
      <c r="C109" s="15">
        <v>1400</v>
      </c>
      <c r="D109" s="3"/>
    </row>
    <row r="110" spans="1:4">
      <c r="A110" s="1" t="s">
        <v>75</v>
      </c>
      <c r="B110" s="8" t="s">
        <v>76</v>
      </c>
      <c r="C110" s="15">
        <v>1400</v>
      </c>
      <c r="D110" s="3"/>
    </row>
    <row r="111" spans="1:4">
      <c r="A111" s="1">
        <v>31</v>
      </c>
      <c r="B111" s="8" t="s">
        <v>186</v>
      </c>
      <c r="C111" s="15"/>
      <c r="D111" s="3">
        <f>D112+D113+D114</f>
        <v>3900</v>
      </c>
    </row>
    <row r="112" spans="1:4">
      <c r="A112" s="1"/>
      <c r="B112" s="8" t="s">
        <v>187</v>
      </c>
      <c r="C112" s="15"/>
      <c r="D112" s="3">
        <v>1200</v>
      </c>
    </row>
    <row r="113" spans="1:4">
      <c r="A113" s="1"/>
      <c r="B113" s="8" t="s">
        <v>188</v>
      </c>
      <c r="C113" s="15"/>
      <c r="D113" s="3">
        <v>700</v>
      </c>
    </row>
    <row r="114" spans="1:4" ht="22.5">
      <c r="A114" s="1"/>
      <c r="B114" s="8" t="s">
        <v>189</v>
      </c>
      <c r="C114" s="15"/>
      <c r="D114" s="3">
        <v>2000</v>
      </c>
    </row>
    <row r="115" spans="1:4" ht="25.5" customHeight="1">
      <c r="A115" s="2" t="s">
        <v>103</v>
      </c>
      <c r="B115" s="10" t="s">
        <v>104</v>
      </c>
      <c r="C115" s="14" t="s">
        <v>2</v>
      </c>
      <c r="D115" s="3"/>
    </row>
    <row r="116" spans="1:4">
      <c r="A116" s="1" t="s">
        <v>3</v>
      </c>
      <c r="B116" s="8" t="s">
        <v>4</v>
      </c>
      <c r="C116" s="3">
        <f>C117+C164</f>
        <v>3048504.5999999996</v>
      </c>
      <c r="D116" s="3">
        <f>D117+D164</f>
        <v>3462800</v>
      </c>
    </row>
    <row r="117" spans="1:4">
      <c r="A117" s="1" t="s">
        <v>5</v>
      </c>
      <c r="B117" s="9" t="s">
        <v>6</v>
      </c>
      <c r="C117" s="3">
        <f>C118+C122+C159</f>
        <v>3041784.5999999996</v>
      </c>
      <c r="D117" s="3">
        <f>D118+D122+D159</f>
        <v>3452800</v>
      </c>
    </row>
    <row r="118" spans="1:4">
      <c r="A118" s="1" t="s">
        <v>7</v>
      </c>
      <c r="B118" s="8" t="s">
        <v>8</v>
      </c>
      <c r="C118" s="15">
        <v>1886807.14</v>
      </c>
      <c r="D118" s="3">
        <f>D119</f>
        <v>2247120</v>
      </c>
    </row>
    <row r="119" spans="1:4">
      <c r="A119" s="1" t="s">
        <v>9</v>
      </c>
      <c r="B119" s="8" t="s">
        <v>10</v>
      </c>
      <c r="C119" s="15">
        <v>1886807.14</v>
      </c>
      <c r="D119" s="3">
        <f>D120</f>
        <v>2247120</v>
      </c>
    </row>
    <row r="120" spans="1:4">
      <c r="A120" s="1" t="s">
        <v>11</v>
      </c>
      <c r="B120" s="8" t="s">
        <v>12</v>
      </c>
      <c r="C120" s="15">
        <v>1886807.14</v>
      </c>
      <c r="D120" s="3">
        <f>D121</f>
        <v>2247120</v>
      </c>
    </row>
    <row r="121" spans="1:4">
      <c r="A121" s="1" t="s">
        <v>13</v>
      </c>
      <c r="B121" s="8" t="s">
        <v>14</v>
      </c>
      <c r="C121" s="15">
        <v>1886807.14</v>
      </c>
      <c r="D121" s="3">
        <v>2247120</v>
      </c>
    </row>
    <row r="122" spans="1:4">
      <c r="A122" s="1" t="s">
        <v>17</v>
      </c>
      <c r="B122" s="8" t="s">
        <v>18</v>
      </c>
      <c r="C122" s="3">
        <f>C123+C125+C147+C148+C149+C150+C154</f>
        <v>1149897.46</v>
      </c>
      <c r="D122" s="3">
        <f>D123+D125+D147+D148+D149+D150+D154</f>
        <v>1199680</v>
      </c>
    </row>
    <row r="123" spans="1:4">
      <c r="A123" s="1" t="s">
        <v>19</v>
      </c>
      <c r="B123" s="8" t="s">
        <v>20</v>
      </c>
      <c r="C123" s="15">
        <v>26931.57</v>
      </c>
      <c r="D123" s="3">
        <f>D124</f>
        <v>29200</v>
      </c>
    </row>
    <row r="124" spans="1:4">
      <c r="A124" s="1" t="s">
        <v>21</v>
      </c>
      <c r="B124" s="8" t="s">
        <v>22</v>
      </c>
      <c r="C124" s="15">
        <v>26931.57</v>
      </c>
      <c r="D124" s="3">
        <v>29200</v>
      </c>
    </row>
    <row r="125" spans="1:4">
      <c r="A125" s="1" t="s">
        <v>23</v>
      </c>
      <c r="B125" s="8" t="s">
        <v>24</v>
      </c>
      <c r="C125" s="3">
        <f>C126+C127+C128+C133+C136+C137+C138+C139+C140+C141</f>
        <v>285905.05</v>
      </c>
      <c r="D125" s="3">
        <f>D126+D127+D128+D133+D136+D137+D138+D139+D140+D141</f>
        <v>326070</v>
      </c>
    </row>
    <row r="126" spans="1:4" ht="33.75">
      <c r="A126" s="1" t="s">
        <v>25</v>
      </c>
      <c r="B126" s="8" t="s">
        <v>26</v>
      </c>
      <c r="C126" s="15">
        <v>12873.1</v>
      </c>
      <c r="D126" s="3">
        <v>13720</v>
      </c>
    </row>
    <row r="127" spans="1:4" ht="45">
      <c r="A127" s="1" t="s">
        <v>141</v>
      </c>
      <c r="B127" s="8" t="s">
        <v>142</v>
      </c>
      <c r="C127" s="15"/>
      <c r="D127" s="3">
        <v>4500</v>
      </c>
    </row>
    <row r="128" spans="1:4" ht="22.5">
      <c r="A128" s="1" t="s">
        <v>29</v>
      </c>
      <c r="B128" s="8" t="s">
        <v>30</v>
      </c>
      <c r="C128" s="15">
        <v>2120</v>
      </c>
      <c r="D128" s="3">
        <f>D129+D130</f>
        <v>2000</v>
      </c>
    </row>
    <row r="129" spans="1:4">
      <c r="A129" s="1" t="s">
        <v>79</v>
      </c>
      <c r="B129" s="8" t="s">
        <v>80</v>
      </c>
      <c r="C129" s="15"/>
      <c r="D129" s="3">
        <v>500</v>
      </c>
    </row>
    <row r="130" spans="1:4">
      <c r="A130" s="1" t="s">
        <v>31</v>
      </c>
      <c r="B130" s="8" t="s">
        <v>32</v>
      </c>
      <c r="C130" s="15">
        <v>240</v>
      </c>
      <c r="D130" s="3">
        <v>1500</v>
      </c>
    </row>
    <row r="131" spans="1:4">
      <c r="A131" s="1" t="s">
        <v>105</v>
      </c>
      <c r="B131" s="8" t="s">
        <v>106</v>
      </c>
      <c r="C131" s="15">
        <v>1700</v>
      </c>
      <c r="D131" s="3"/>
    </row>
    <row r="132" spans="1:4" ht="22.5">
      <c r="A132" s="1" t="s">
        <v>101</v>
      </c>
      <c r="B132" s="8" t="s">
        <v>102</v>
      </c>
      <c r="C132" s="15">
        <v>180</v>
      </c>
      <c r="D132" s="3"/>
    </row>
    <row r="133" spans="1:4">
      <c r="A133" s="1" t="s">
        <v>81</v>
      </c>
      <c r="B133" s="8" t="s">
        <v>82</v>
      </c>
      <c r="C133" s="15">
        <v>24972.1</v>
      </c>
      <c r="D133" s="3">
        <f>D134+D135</f>
        <v>48000</v>
      </c>
    </row>
    <row r="134" spans="1:4">
      <c r="A134" s="1" t="s">
        <v>127</v>
      </c>
      <c r="B134" s="8" t="s">
        <v>178</v>
      </c>
      <c r="C134" s="15"/>
      <c r="D134" s="3">
        <v>40000</v>
      </c>
    </row>
    <row r="135" spans="1:4" ht="22.5">
      <c r="A135" s="1" t="s">
        <v>83</v>
      </c>
      <c r="B135" s="8" t="s">
        <v>84</v>
      </c>
      <c r="C135" s="15">
        <v>24972.1</v>
      </c>
      <c r="D135" s="3">
        <v>8000</v>
      </c>
    </row>
    <row r="136" spans="1:4">
      <c r="A136" s="1" t="s">
        <v>35</v>
      </c>
      <c r="B136" s="8" t="s">
        <v>36</v>
      </c>
      <c r="C136" s="15">
        <v>31513.55</v>
      </c>
      <c r="D136" s="3">
        <v>35000</v>
      </c>
    </row>
    <row r="137" spans="1:4" ht="22.5">
      <c r="A137" s="1" t="s">
        <v>85</v>
      </c>
      <c r="B137" s="8" t="s">
        <v>86</v>
      </c>
      <c r="C137" s="15">
        <v>8011.9</v>
      </c>
      <c r="D137" s="3">
        <v>10000</v>
      </c>
    </row>
    <row r="138" spans="1:4" ht="22.5">
      <c r="A138" s="1" t="s">
        <v>87</v>
      </c>
      <c r="B138" s="8" t="s">
        <v>88</v>
      </c>
      <c r="C138" s="15">
        <v>1930</v>
      </c>
      <c r="D138" s="3">
        <v>2000</v>
      </c>
    </row>
    <row r="139" spans="1:4">
      <c r="A139" s="1" t="s">
        <v>39</v>
      </c>
      <c r="B139" s="8" t="s">
        <v>40</v>
      </c>
      <c r="C139" s="15">
        <v>2469.66</v>
      </c>
      <c r="D139" s="3">
        <v>2750</v>
      </c>
    </row>
    <row r="140" spans="1:4">
      <c r="A140" s="1" t="s">
        <v>41</v>
      </c>
      <c r="B140" s="8" t="s">
        <v>42</v>
      </c>
      <c r="C140" s="15">
        <v>63</v>
      </c>
      <c r="D140" s="3">
        <v>100</v>
      </c>
    </row>
    <row r="141" spans="1:4">
      <c r="A141" s="1" t="s">
        <v>43</v>
      </c>
      <c r="B141" s="8" t="s">
        <v>44</v>
      </c>
      <c r="C141" s="15">
        <v>201951.74</v>
      </c>
      <c r="D141" s="3">
        <f>SUM(D142:D146)</f>
        <v>208000</v>
      </c>
    </row>
    <row r="142" spans="1:4">
      <c r="A142" s="1" t="s">
        <v>45</v>
      </c>
      <c r="B142" s="8" t="s">
        <v>46</v>
      </c>
      <c r="C142" s="15">
        <v>37720.449999999997</v>
      </c>
      <c r="D142" s="3">
        <v>40000</v>
      </c>
    </row>
    <row r="143" spans="1:4">
      <c r="A143" s="1" t="s">
        <v>47</v>
      </c>
      <c r="B143" s="8" t="s">
        <v>48</v>
      </c>
      <c r="C143" s="15">
        <v>22738.2</v>
      </c>
      <c r="D143" s="3">
        <v>25000</v>
      </c>
    </row>
    <row r="144" spans="1:4">
      <c r="A144" s="1" t="s">
        <v>107</v>
      </c>
      <c r="B144" s="8" t="s">
        <v>108</v>
      </c>
      <c r="C144" s="15">
        <v>80527.22</v>
      </c>
      <c r="D144" s="3">
        <v>75000</v>
      </c>
    </row>
    <row r="145" spans="1:4">
      <c r="A145" s="1" t="s">
        <v>109</v>
      </c>
      <c r="B145" s="8" t="s">
        <v>110</v>
      </c>
      <c r="C145" s="15">
        <v>2566</v>
      </c>
      <c r="D145" s="3">
        <v>5000</v>
      </c>
    </row>
    <row r="146" spans="1:4" ht="22.5">
      <c r="A146" s="1" t="s">
        <v>111</v>
      </c>
      <c r="B146" s="8" t="s">
        <v>112</v>
      </c>
      <c r="C146" s="15">
        <v>58399.87</v>
      </c>
      <c r="D146" s="3">
        <v>63000</v>
      </c>
    </row>
    <row r="147" spans="1:4">
      <c r="A147" s="1" t="s">
        <v>113</v>
      </c>
      <c r="B147" s="8" t="s">
        <v>114</v>
      </c>
      <c r="C147" s="15">
        <v>794498.8</v>
      </c>
      <c r="D147" s="3">
        <v>803110</v>
      </c>
    </row>
    <row r="148" spans="1:4">
      <c r="A148" s="1" t="s">
        <v>115</v>
      </c>
      <c r="B148" s="8" t="s">
        <v>116</v>
      </c>
      <c r="C148" s="15">
        <v>10543.7</v>
      </c>
      <c r="D148" s="3">
        <v>10000</v>
      </c>
    </row>
    <row r="149" spans="1:4" ht="22.5">
      <c r="A149" s="1" t="s">
        <v>49</v>
      </c>
      <c r="B149" s="8" t="s">
        <v>50</v>
      </c>
      <c r="C149" s="15">
        <v>4335</v>
      </c>
      <c r="D149" s="3">
        <v>7000</v>
      </c>
    </row>
    <row r="150" spans="1:4" ht="22.5">
      <c r="A150" s="1" t="s">
        <v>51</v>
      </c>
      <c r="B150" s="8" t="s">
        <v>52</v>
      </c>
      <c r="C150" s="15">
        <v>17838.84</v>
      </c>
      <c r="D150" s="3">
        <f>D151+D152</f>
        <v>15800</v>
      </c>
    </row>
    <row r="151" spans="1:4">
      <c r="A151" s="1" t="s">
        <v>53</v>
      </c>
      <c r="B151" s="8" t="s">
        <v>54</v>
      </c>
      <c r="C151" s="15">
        <v>15871.84</v>
      </c>
      <c r="D151" s="3">
        <v>13800</v>
      </c>
    </row>
    <row r="152" spans="1:4">
      <c r="A152" s="1" t="s">
        <v>55</v>
      </c>
      <c r="B152" s="8" t="s">
        <v>56</v>
      </c>
      <c r="C152" s="15">
        <v>1707</v>
      </c>
      <c r="D152" s="3">
        <v>2000</v>
      </c>
    </row>
    <row r="153" spans="1:4" ht="22.5">
      <c r="A153" s="1" t="s">
        <v>57</v>
      </c>
      <c r="B153" s="8" t="s">
        <v>58</v>
      </c>
      <c r="C153" s="15">
        <v>260</v>
      </c>
      <c r="D153" s="3"/>
    </row>
    <row r="154" spans="1:4">
      <c r="A154" s="1" t="s">
        <v>61</v>
      </c>
      <c r="B154" s="8" t="s">
        <v>62</v>
      </c>
      <c r="C154" s="15">
        <v>9844.5</v>
      </c>
      <c r="D154" s="3">
        <f>D155+D156+D157</f>
        <v>8500</v>
      </c>
    </row>
    <row r="155" spans="1:4">
      <c r="A155" s="1" t="s">
        <v>174</v>
      </c>
      <c r="B155" s="8" t="s">
        <v>179</v>
      </c>
      <c r="C155" s="15">
        <v>2147</v>
      </c>
      <c r="D155" s="3">
        <v>500</v>
      </c>
    </row>
    <row r="156" spans="1:4">
      <c r="A156" s="1" t="s">
        <v>117</v>
      </c>
      <c r="B156" s="8" t="s">
        <v>118</v>
      </c>
      <c r="C156" s="15">
        <v>7697.5</v>
      </c>
      <c r="D156" s="3">
        <v>7000</v>
      </c>
    </row>
    <row r="157" spans="1:4" ht="22.5">
      <c r="A157" s="1" t="s">
        <v>65</v>
      </c>
      <c r="B157" s="8" t="s">
        <v>180</v>
      </c>
      <c r="C157" s="15">
        <v>2147</v>
      </c>
      <c r="D157" s="3">
        <v>1000</v>
      </c>
    </row>
    <row r="158" spans="1:4" ht="22.5">
      <c r="A158" s="1" t="s">
        <v>63</v>
      </c>
      <c r="B158" s="8" t="s">
        <v>64</v>
      </c>
      <c r="C158" s="15">
        <v>2147</v>
      </c>
      <c r="D158" s="3"/>
    </row>
    <row r="159" spans="1:4">
      <c r="A159" s="1" t="s">
        <v>67</v>
      </c>
      <c r="B159" s="8" t="s">
        <v>68</v>
      </c>
      <c r="C159" s="15">
        <v>5080</v>
      </c>
      <c r="D159" s="3">
        <v>6000</v>
      </c>
    </row>
    <row r="160" spans="1:4">
      <c r="A160" s="1" t="s">
        <v>69</v>
      </c>
      <c r="B160" s="8" t="s">
        <v>70</v>
      </c>
      <c r="C160" s="15">
        <v>5080</v>
      </c>
      <c r="D160" s="3">
        <v>6000</v>
      </c>
    </row>
    <row r="161" spans="1:4">
      <c r="A161" s="1" t="s">
        <v>71</v>
      </c>
      <c r="B161" s="8" t="s">
        <v>72</v>
      </c>
      <c r="C161" s="15">
        <v>5080</v>
      </c>
      <c r="D161" s="3">
        <v>6000</v>
      </c>
    </row>
    <row r="162" spans="1:4" ht="22.5">
      <c r="A162" s="1" t="s">
        <v>73</v>
      </c>
      <c r="B162" s="8" t="s">
        <v>74</v>
      </c>
      <c r="C162" s="15">
        <v>5080</v>
      </c>
      <c r="D162" s="3"/>
    </row>
    <row r="163" spans="1:4">
      <c r="A163" s="1" t="s">
        <v>75</v>
      </c>
      <c r="B163" s="8" t="s">
        <v>76</v>
      </c>
      <c r="C163" s="15">
        <v>5080</v>
      </c>
      <c r="D163" s="3"/>
    </row>
    <row r="164" spans="1:4">
      <c r="A164" s="1" t="s">
        <v>89</v>
      </c>
      <c r="B164" s="8" t="s">
        <v>90</v>
      </c>
      <c r="C164" s="15">
        <v>6720</v>
      </c>
      <c r="D164" s="3">
        <v>10000</v>
      </c>
    </row>
    <row r="165" spans="1:4">
      <c r="A165" s="1" t="s">
        <v>91</v>
      </c>
      <c r="B165" s="8" t="s">
        <v>92</v>
      </c>
      <c r="C165" s="15">
        <v>6720</v>
      </c>
      <c r="D165" s="3"/>
    </row>
    <row r="166" spans="1:4">
      <c r="A166" s="1" t="s">
        <v>93</v>
      </c>
      <c r="B166" s="8" t="s">
        <v>94</v>
      </c>
      <c r="C166" s="15">
        <v>6720</v>
      </c>
      <c r="D166" s="3">
        <f>D169</f>
        <v>10000</v>
      </c>
    </row>
    <row r="167" spans="1:4">
      <c r="A167" s="1" t="s">
        <v>95</v>
      </c>
      <c r="B167" s="8" t="s">
        <v>96</v>
      </c>
      <c r="C167" s="15">
        <v>6720</v>
      </c>
      <c r="D167" s="3"/>
    </row>
    <row r="168" spans="1:4">
      <c r="A168" s="1" t="s">
        <v>119</v>
      </c>
      <c r="B168" s="8" t="s">
        <v>120</v>
      </c>
      <c r="C168" s="15">
        <v>850</v>
      </c>
      <c r="D168" s="3"/>
    </row>
    <row r="169" spans="1:4" ht="22.5">
      <c r="A169" s="1" t="s">
        <v>97</v>
      </c>
      <c r="B169" s="8" t="s">
        <v>98</v>
      </c>
      <c r="C169" s="15">
        <v>5870</v>
      </c>
      <c r="D169" s="3">
        <v>10000</v>
      </c>
    </row>
    <row r="170" spans="1:4" ht="35.25" customHeight="1">
      <c r="A170" s="2" t="s">
        <v>121</v>
      </c>
      <c r="B170" s="10" t="s">
        <v>122</v>
      </c>
      <c r="C170" s="14" t="s">
        <v>2</v>
      </c>
      <c r="D170" s="3"/>
    </row>
    <row r="171" spans="1:4">
      <c r="A171" s="1" t="s">
        <v>3</v>
      </c>
      <c r="B171" s="8" t="s">
        <v>4</v>
      </c>
      <c r="C171" s="18">
        <f>C172+C205</f>
        <v>198940.82</v>
      </c>
      <c r="D171" s="3">
        <f>D172</f>
        <v>215800</v>
      </c>
    </row>
    <row r="172" spans="1:4">
      <c r="A172" s="1" t="s">
        <v>5</v>
      </c>
      <c r="B172" s="9" t="s">
        <v>6</v>
      </c>
      <c r="C172" s="3">
        <f>C173+C177+C200</f>
        <v>197940.82</v>
      </c>
      <c r="D172" s="3">
        <f>D173+D177+D200</f>
        <v>215800</v>
      </c>
    </row>
    <row r="173" spans="1:4">
      <c r="A173" s="1" t="s">
        <v>7</v>
      </c>
      <c r="B173" s="8" t="s">
        <v>8</v>
      </c>
      <c r="C173" s="15">
        <v>143600</v>
      </c>
      <c r="D173" s="3">
        <f>D174</f>
        <v>160080</v>
      </c>
    </row>
    <row r="174" spans="1:4">
      <c r="A174" s="1" t="s">
        <v>9</v>
      </c>
      <c r="B174" s="8" t="s">
        <v>10</v>
      </c>
      <c r="C174" s="15">
        <v>143600</v>
      </c>
      <c r="D174" s="3">
        <f>D175</f>
        <v>160080</v>
      </c>
    </row>
    <row r="175" spans="1:4">
      <c r="A175" s="1" t="s">
        <v>11</v>
      </c>
      <c r="B175" s="8" t="s">
        <v>12</v>
      </c>
      <c r="C175" s="15">
        <v>143600</v>
      </c>
      <c r="D175" s="3">
        <f>D176</f>
        <v>160080</v>
      </c>
    </row>
    <row r="176" spans="1:4">
      <c r="A176" s="1" t="s">
        <v>13</v>
      </c>
      <c r="B176" s="8" t="s">
        <v>14</v>
      </c>
      <c r="C176" s="15">
        <v>143600</v>
      </c>
      <c r="D176" s="3">
        <v>160080</v>
      </c>
    </row>
    <row r="177" spans="1:4">
      <c r="A177" s="1" t="s">
        <v>17</v>
      </c>
      <c r="B177" s="8" t="s">
        <v>18</v>
      </c>
      <c r="C177" s="3">
        <f>C178+C180+C193+C194+C195</f>
        <v>18062.82</v>
      </c>
      <c r="D177" s="3">
        <f>D178+D180+D193+D194+D195</f>
        <v>18720</v>
      </c>
    </row>
    <row r="178" spans="1:4">
      <c r="A178" s="1" t="s">
        <v>123</v>
      </c>
      <c r="B178" s="8" t="s">
        <v>124</v>
      </c>
      <c r="C178" s="15">
        <v>5620</v>
      </c>
      <c r="D178" s="3">
        <f>D179</f>
        <v>5000</v>
      </c>
    </row>
    <row r="179" spans="1:4">
      <c r="A179" s="1" t="s">
        <v>125</v>
      </c>
      <c r="B179" s="8" t="s">
        <v>126</v>
      </c>
      <c r="C179" s="15">
        <v>5620</v>
      </c>
      <c r="D179" s="3">
        <v>5000</v>
      </c>
    </row>
    <row r="180" spans="1:4">
      <c r="A180" s="1" t="s">
        <v>23</v>
      </c>
      <c r="B180" s="8" t="s">
        <v>24</v>
      </c>
      <c r="C180" s="3">
        <f>C181+C182+C184+C187+C188+C189</f>
        <v>4254.32</v>
      </c>
      <c r="D180" s="3">
        <f>D181+D182+D184+D187+D188+D189</f>
        <v>5910</v>
      </c>
    </row>
    <row r="181" spans="1:4" ht="33.75">
      <c r="A181" s="1" t="s">
        <v>25</v>
      </c>
      <c r="B181" s="8" t="s">
        <v>26</v>
      </c>
      <c r="C181" s="15">
        <v>500</v>
      </c>
      <c r="D181" s="3">
        <v>570</v>
      </c>
    </row>
    <row r="182" spans="1:4" ht="22.5">
      <c r="A182" s="1" t="s">
        <v>29</v>
      </c>
      <c r="B182" s="8" t="s">
        <v>30</v>
      </c>
      <c r="C182" s="15">
        <v>270</v>
      </c>
      <c r="D182" s="3">
        <f>D183</f>
        <v>270</v>
      </c>
    </row>
    <row r="183" spans="1:4">
      <c r="A183" s="1" t="s">
        <v>31</v>
      </c>
      <c r="B183" s="8" t="s">
        <v>32</v>
      </c>
      <c r="C183" s="15">
        <v>270</v>
      </c>
      <c r="D183" s="3">
        <v>270</v>
      </c>
    </row>
    <row r="184" spans="1:4">
      <c r="A184" s="1" t="s">
        <v>81</v>
      </c>
      <c r="B184" s="8" t="s">
        <v>82</v>
      </c>
      <c r="C184" s="15">
        <v>320</v>
      </c>
      <c r="D184" s="3">
        <f>D185+D186</f>
        <v>700</v>
      </c>
    </row>
    <row r="185" spans="1:4">
      <c r="A185" s="1" t="s">
        <v>127</v>
      </c>
      <c r="B185" s="8" t="s">
        <v>128</v>
      </c>
      <c r="C185" s="15">
        <v>300</v>
      </c>
      <c r="D185" s="3">
        <v>400</v>
      </c>
    </row>
    <row r="186" spans="1:4" ht="22.5">
      <c r="A186" s="1" t="s">
        <v>83</v>
      </c>
      <c r="B186" s="8" t="s">
        <v>84</v>
      </c>
      <c r="C186" s="15">
        <v>20</v>
      </c>
      <c r="D186" s="3">
        <v>300</v>
      </c>
    </row>
    <row r="187" spans="1:4">
      <c r="A187" s="1" t="s">
        <v>37</v>
      </c>
      <c r="B187" s="8" t="s">
        <v>38</v>
      </c>
      <c r="C187" s="15">
        <v>150</v>
      </c>
      <c r="D187" s="3">
        <v>150</v>
      </c>
    </row>
    <row r="188" spans="1:4">
      <c r="A188" s="1" t="s">
        <v>39</v>
      </c>
      <c r="B188" s="8" t="s">
        <v>40</v>
      </c>
      <c r="C188" s="15">
        <v>1126.53</v>
      </c>
      <c r="D188" s="3">
        <v>1320</v>
      </c>
    </row>
    <row r="189" spans="1:4">
      <c r="A189" s="1" t="s">
        <v>43</v>
      </c>
      <c r="B189" s="8" t="s">
        <v>44</v>
      </c>
      <c r="C189" s="15">
        <v>1887.79</v>
      </c>
      <c r="D189" s="3">
        <f>D190+D191+D192</f>
        <v>2900</v>
      </c>
    </row>
    <row r="190" spans="1:4">
      <c r="A190" s="1" t="s">
        <v>45</v>
      </c>
      <c r="B190" s="8" t="s">
        <v>46</v>
      </c>
      <c r="C190" s="15">
        <v>256.79000000000002</v>
      </c>
      <c r="D190" s="3">
        <v>800</v>
      </c>
    </row>
    <row r="191" spans="1:4">
      <c r="A191" s="1" t="s">
        <v>47</v>
      </c>
      <c r="B191" s="8" t="s">
        <v>48</v>
      </c>
      <c r="C191" s="15">
        <v>231</v>
      </c>
      <c r="D191" s="3">
        <v>700</v>
      </c>
    </row>
    <row r="192" spans="1:4" ht="22.5">
      <c r="A192" s="1" t="s">
        <v>111</v>
      </c>
      <c r="B192" s="8" t="s">
        <v>112</v>
      </c>
      <c r="C192" s="15">
        <v>1400</v>
      </c>
      <c r="D192" s="3">
        <v>1400</v>
      </c>
    </row>
    <row r="193" spans="1:4">
      <c r="A193" s="1" t="s">
        <v>115</v>
      </c>
      <c r="B193" s="8" t="s">
        <v>181</v>
      </c>
      <c r="C193" s="15"/>
      <c r="D193" s="3">
        <v>200</v>
      </c>
    </row>
    <row r="194" spans="1:4" ht="22.5">
      <c r="A194" s="1" t="s">
        <v>49</v>
      </c>
      <c r="B194" s="8" t="s">
        <v>50</v>
      </c>
      <c r="C194" s="15">
        <v>900</v>
      </c>
      <c r="D194" s="3">
        <v>2200</v>
      </c>
    </row>
    <row r="195" spans="1:4">
      <c r="A195" s="1" t="s">
        <v>61</v>
      </c>
      <c r="B195" s="8" t="s">
        <v>62</v>
      </c>
      <c r="C195" s="15">
        <v>7288.5</v>
      </c>
      <c r="D195" s="3">
        <f>D197+D198</f>
        <v>5410</v>
      </c>
    </row>
    <row r="196" spans="1:4" ht="22.5">
      <c r="A196" s="1" t="s">
        <v>63</v>
      </c>
      <c r="B196" s="8" t="s">
        <v>64</v>
      </c>
      <c r="C196" s="15">
        <v>1068.5</v>
      </c>
      <c r="D196" s="3"/>
    </row>
    <row r="197" spans="1:4" ht="22.5">
      <c r="A197" s="1" t="s">
        <v>129</v>
      </c>
      <c r="B197" s="8" t="s">
        <v>130</v>
      </c>
      <c r="C197" s="15">
        <v>6220</v>
      </c>
      <c r="D197" s="3">
        <v>5000</v>
      </c>
    </row>
    <row r="198" spans="1:4" ht="22.5">
      <c r="A198" s="1" t="s">
        <v>65</v>
      </c>
      <c r="B198" s="8" t="s">
        <v>66</v>
      </c>
      <c r="C198" s="15">
        <v>1068.5</v>
      </c>
      <c r="D198" s="3">
        <v>410</v>
      </c>
    </row>
    <row r="199" spans="1:4" ht="22.5">
      <c r="A199" s="1" t="s">
        <v>63</v>
      </c>
      <c r="B199" s="8" t="s">
        <v>64</v>
      </c>
      <c r="C199" s="15">
        <v>1068.5</v>
      </c>
      <c r="D199" s="3"/>
    </row>
    <row r="200" spans="1:4">
      <c r="A200" s="1" t="s">
        <v>67</v>
      </c>
      <c r="B200" s="8" t="s">
        <v>68</v>
      </c>
      <c r="C200" s="15">
        <v>36278</v>
      </c>
      <c r="D200" s="3">
        <v>37000</v>
      </c>
    </row>
    <row r="201" spans="1:4">
      <c r="A201" s="1" t="s">
        <v>69</v>
      </c>
      <c r="B201" s="8" t="s">
        <v>70</v>
      </c>
      <c r="C201" s="15">
        <v>36278</v>
      </c>
      <c r="D201" s="3"/>
    </row>
    <row r="202" spans="1:4">
      <c r="A202" s="1" t="s">
        <v>71</v>
      </c>
      <c r="B202" s="8" t="s">
        <v>72</v>
      </c>
      <c r="C202" s="15">
        <v>36278</v>
      </c>
      <c r="D202" s="3"/>
    </row>
    <row r="203" spans="1:4" ht="22.5">
      <c r="A203" s="1" t="s">
        <v>73</v>
      </c>
      <c r="B203" s="8" t="s">
        <v>74</v>
      </c>
      <c r="C203" s="15">
        <v>36278</v>
      </c>
      <c r="D203" s="3"/>
    </row>
    <row r="204" spans="1:4">
      <c r="A204" s="1" t="s">
        <v>75</v>
      </c>
      <c r="B204" s="8" t="s">
        <v>76</v>
      </c>
      <c r="C204" s="15">
        <v>36278</v>
      </c>
      <c r="D204" s="3"/>
    </row>
    <row r="205" spans="1:4">
      <c r="A205" s="1" t="s">
        <v>89</v>
      </c>
      <c r="B205" s="8" t="s">
        <v>90</v>
      </c>
      <c r="C205" s="15">
        <v>1000</v>
      </c>
      <c r="D205" s="3"/>
    </row>
    <row r="206" spans="1:4">
      <c r="A206" s="1" t="s">
        <v>91</v>
      </c>
      <c r="B206" s="8" t="s">
        <v>92</v>
      </c>
      <c r="C206" s="15">
        <v>1000</v>
      </c>
      <c r="D206" s="3"/>
    </row>
    <row r="207" spans="1:4">
      <c r="A207" s="1" t="s">
        <v>93</v>
      </c>
      <c r="B207" s="8" t="s">
        <v>94</v>
      </c>
      <c r="C207" s="15">
        <v>1000</v>
      </c>
      <c r="D207" s="3"/>
    </row>
    <row r="208" spans="1:4">
      <c r="A208" s="1" t="s">
        <v>95</v>
      </c>
      <c r="B208" s="8" t="s">
        <v>96</v>
      </c>
      <c r="C208" s="15">
        <v>1000</v>
      </c>
      <c r="D208" s="3"/>
    </row>
    <row r="209" spans="1:4">
      <c r="A209" s="1" t="s">
        <v>131</v>
      </c>
      <c r="B209" s="8" t="s">
        <v>132</v>
      </c>
      <c r="C209" s="15">
        <v>1000</v>
      </c>
      <c r="D209" s="3"/>
    </row>
    <row r="210" spans="1:4" ht="47.25" customHeight="1">
      <c r="A210" s="2" t="s">
        <v>133</v>
      </c>
      <c r="B210" s="10" t="s">
        <v>134</v>
      </c>
      <c r="C210" s="14" t="s">
        <v>2</v>
      </c>
      <c r="D210" s="3"/>
    </row>
    <row r="211" spans="1:4">
      <c r="A211" s="1" t="s">
        <v>3</v>
      </c>
      <c r="B211" s="8" t="s">
        <v>4</v>
      </c>
      <c r="C211" s="3">
        <f>C212</f>
        <v>18859.3</v>
      </c>
      <c r="D211" s="3">
        <f>D212</f>
        <v>23000</v>
      </c>
    </row>
    <row r="212" spans="1:4">
      <c r="A212" s="1" t="s">
        <v>5</v>
      </c>
      <c r="B212" s="9" t="s">
        <v>6</v>
      </c>
      <c r="C212" s="3">
        <f>C213+C217</f>
        <v>18859.3</v>
      </c>
      <c r="D212" s="3">
        <f>D213+D217</f>
        <v>23000</v>
      </c>
    </row>
    <row r="213" spans="1:4">
      <c r="A213" s="1" t="s">
        <v>7</v>
      </c>
      <c r="B213" s="8" t="s">
        <v>8</v>
      </c>
      <c r="C213" s="15">
        <v>12354.3</v>
      </c>
      <c r="D213" s="3">
        <f>D214</f>
        <v>15600</v>
      </c>
    </row>
    <row r="214" spans="1:4">
      <c r="A214" s="1" t="s">
        <v>9</v>
      </c>
      <c r="B214" s="8" t="s">
        <v>10</v>
      </c>
      <c r="C214" s="15">
        <v>12354.3</v>
      </c>
      <c r="D214" s="3">
        <f>D215</f>
        <v>15600</v>
      </c>
    </row>
    <row r="215" spans="1:4">
      <c r="A215" s="1" t="s">
        <v>11</v>
      </c>
      <c r="B215" s="8" t="s">
        <v>12</v>
      </c>
      <c r="C215" s="15">
        <v>12354.3</v>
      </c>
      <c r="D215" s="3">
        <f>D216</f>
        <v>15600</v>
      </c>
    </row>
    <row r="216" spans="1:4">
      <c r="A216" s="1" t="s">
        <v>13</v>
      </c>
      <c r="B216" s="8" t="s">
        <v>14</v>
      </c>
      <c r="C216" s="15">
        <v>12354.3</v>
      </c>
      <c r="D216" s="3">
        <v>15600</v>
      </c>
    </row>
    <row r="217" spans="1:4">
      <c r="A217" s="1" t="s">
        <v>17</v>
      </c>
      <c r="B217" s="8" t="s">
        <v>18</v>
      </c>
      <c r="C217" s="3">
        <f>C218+C224+C225+C227</f>
        <v>6505</v>
      </c>
      <c r="D217" s="3">
        <f>D218+D224+D225+D227</f>
        <v>7400</v>
      </c>
    </row>
    <row r="218" spans="1:4">
      <c r="A218" s="1" t="s">
        <v>23</v>
      </c>
      <c r="B218" s="8" t="s">
        <v>24</v>
      </c>
      <c r="C218" s="18">
        <f>C219+C220+C222</f>
        <v>195</v>
      </c>
      <c r="D218" s="3">
        <f>D219+D220</f>
        <v>260</v>
      </c>
    </row>
    <row r="219" spans="1:4" ht="33.75">
      <c r="A219" s="1" t="s">
        <v>25</v>
      </c>
      <c r="B219" s="8" t="s">
        <v>26</v>
      </c>
      <c r="C219" s="15">
        <v>100</v>
      </c>
      <c r="D219" s="3">
        <v>140</v>
      </c>
    </row>
    <row r="220" spans="1:4" ht="22.5">
      <c r="A220" s="1" t="s">
        <v>29</v>
      </c>
      <c r="B220" s="8" t="s">
        <v>30</v>
      </c>
      <c r="C220" s="15">
        <v>85</v>
      </c>
      <c r="D220" s="3">
        <f>D221</f>
        <v>120</v>
      </c>
    </row>
    <row r="221" spans="1:4">
      <c r="A221" s="1" t="s">
        <v>31</v>
      </c>
      <c r="B221" s="8" t="s">
        <v>32</v>
      </c>
      <c r="C221" s="15">
        <v>85</v>
      </c>
      <c r="D221" s="3">
        <f>50+70</f>
        <v>120</v>
      </c>
    </row>
    <row r="222" spans="1:4">
      <c r="A222" s="1" t="s">
        <v>81</v>
      </c>
      <c r="B222" s="8" t="s">
        <v>82</v>
      </c>
      <c r="C222" s="15">
        <v>10</v>
      </c>
      <c r="D222" s="3"/>
    </row>
    <row r="223" spans="1:4" ht="22.5">
      <c r="A223" s="1" t="s">
        <v>83</v>
      </c>
      <c r="B223" s="8" t="s">
        <v>84</v>
      </c>
      <c r="C223" s="15">
        <v>10</v>
      </c>
      <c r="D223" s="3"/>
    </row>
    <row r="224" spans="1:4" ht="22.5">
      <c r="A224" s="1" t="s">
        <v>49</v>
      </c>
      <c r="B224" s="8" t="s">
        <v>50</v>
      </c>
      <c r="C224" s="15">
        <v>1400</v>
      </c>
      <c r="D224" s="3">
        <v>1500</v>
      </c>
    </row>
    <row r="225" spans="1:4" ht="22.5">
      <c r="A225" s="1" t="s">
        <v>51</v>
      </c>
      <c r="B225" s="8" t="s">
        <v>52</v>
      </c>
      <c r="C225" s="15">
        <v>240</v>
      </c>
      <c r="D225" s="3">
        <f>D226</f>
        <v>1100</v>
      </c>
    </row>
    <row r="226" spans="1:4">
      <c r="A226" s="1" t="s">
        <v>59</v>
      </c>
      <c r="B226" s="8" t="s">
        <v>60</v>
      </c>
      <c r="C226" s="15">
        <v>240</v>
      </c>
      <c r="D226" s="3">
        <v>1100</v>
      </c>
    </row>
    <row r="227" spans="1:4">
      <c r="A227" s="1" t="s">
        <v>61</v>
      </c>
      <c r="B227" s="8" t="s">
        <v>62</v>
      </c>
      <c r="C227" s="15">
        <v>4670</v>
      </c>
      <c r="D227" s="3">
        <f>D228</f>
        <v>4540</v>
      </c>
    </row>
    <row r="228" spans="1:4" ht="22.5">
      <c r="A228" s="1" t="s">
        <v>63</v>
      </c>
      <c r="B228" s="8" t="s">
        <v>64</v>
      </c>
      <c r="C228" s="15">
        <v>4670</v>
      </c>
      <c r="D228" s="3">
        <v>4540</v>
      </c>
    </row>
    <row r="229" spans="1:4" ht="22.5">
      <c r="A229" s="1" t="s">
        <v>65</v>
      </c>
      <c r="B229" s="8" t="s">
        <v>66</v>
      </c>
      <c r="C229" s="15">
        <v>4670</v>
      </c>
      <c r="D229" s="3"/>
    </row>
    <row r="230" spans="1:4" ht="22.5">
      <c r="A230" s="1" t="s">
        <v>63</v>
      </c>
      <c r="B230" s="8" t="s">
        <v>64</v>
      </c>
      <c r="C230" s="15">
        <v>4670</v>
      </c>
      <c r="D230" s="3"/>
    </row>
    <row r="231" spans="1:4" ht="42" customHeight="1">
      <c r="A231" s="2" t="s">
        <v>135</v>
      </c>
      <c r="B231" s="10" t="s">
        <v>136</v>
      </c>
      <c r="C231" s="14" t="s">
        <v>2</v>
      </c>
      <c r="D231" s="3"/>
    </row>
    <row r="232" spans="1:4">
      <c r="A232" s="1" t="s">
        <v>3</v>
      </c>
      <c r="B232" s="8" t="s">
        <v>4</v>
      </c>
      <c r="C232" s="3">
        <f>C233</f>
        <v>497013.86</v>
      </c>
      <c r="D232" s="3">
        <f>D233</f>
        <v>459500</v>
      </c>
    </row>
    <row r="233" spans="1:4">
      <c r="A233" s="1" t="s">
        <v>5</v>
      </c>
      <c r="B233" s="9" t="s">
        <v>6</v>
      </c>
      <c r="C233" s="18">
        <f>C234+C238+C268</f>
        <v>497013.86</v>
      </c>
      <c r="D233" s="18">
        <f>D234+D238</f>
        <v>459500</v>
      </c>
    </row>
    <row r="234" spans="1:4">
      <c r="A234" s="1" t="s">
        <v>7</v>
      </c>
      <c r="B234" s="8" t="s">
        <v>8</v>
      </c>
      <c r="C234" s="15">
        <v>481630</v>
      </c>
      <c r="D234" s="3">
        <f>D235</f>
        <v>440160</v>
      </c>
    </row>
    <row r="235" spans="1:4">
      <c r="A235" s="1" t="s">
        <v>9</v>
      </c>
      <c r="B235" s="8" t="s">
        <v>10</v>
      </c>
      <c r="C235" s="15">
        <v>481630</v>
      </c>
      <c r="D235" s="3">
        <f>D236</f>
        <v>440160</v>
      </c>
    </row>
    <row r="236" spans="1:4">
      <c r="A236" s="1" t="s">
        <v>11</v>
      </c>
      <c r="B236" s="8" t="s">
        <v>12</v>
      </c>
      <c r="C236" s="15">
        <v>481630</v>
      </c>
      <c r="D236" s="3">
        <f>D237</f>
        <v>440160</v>
      </c>
    </row>
    <row r="237" spans="1:4">
      <c r="A237" s="1" t="s">
        <v>13</v>
      </c>
      <c r="B237" s="8" t="s">
        <v>14</v>
      </c>
      <c r="C237" s="15">
        <v>481630</v>
      </c>
      <c r="D237" s="3">
        <v>440160</v>
      </c>
    </row>
    <row r="238" spans="1:4">
      <c r="A238" s="1" t="s">
        <v>17</v>
      </c>
      <c r="B238" s="8" t="s">
        <v>18</v>
      </c>
      <c r="C238" s="15">
        <f>C239+C242+C260+C262</f>
        <v>15183.86</v>
      </c>
      <c r="D238" s="15">
        <f>D239+D242+D260+D262</f>
        <v>19340</v>
      </c>
    </row>
    <row r="239" spans="1:4">
      <c r="A239" s="1" t="s">
        <v>19</v>
      </c>
      <c r="B239" s="8" t="s">
        <v>20</v>
      </c>
      <c r="C239" s="15">
        <v>1620</v>
      </c>
      <c r="D239" s="3">
        <f>D240</f>
        <v>1620</v>
      </c>
    </row>
    <row r="240" spans="1:4">
      <c r="A240" s="1" t="s">
        <v>21</v>
      </c>
      <c r="B240" s="8" t="s">
        <v>22</v>
      </c>
      <c r="C240" s="15">
        <v>1620</v>
      </c>
      <c r="D240" s="3">
        <v>1620</v>
      </c>
    </row>
    <row r="241" spans="1:4">
      <c r="A241" s="1" t="s">
        <v>123</v>
      </c>
      <c r="B241" s="8" t="s">
        <v>124</v>
      </c>
      <c r="C241" s="15"/>
      <c r="D241" s="3">
        <v>200</v>
      </c>
    </row>
    <row r="242" spans="1:4">
      <c r="A242" s="1" t="s">
        <v>23</v>
      </c>
      <c r="B242" s="8" t="s">
        <v>24</v>
      </c>
      <c r="C242" s="15">
        <f>C243+C244+C245+C250+C252+C253+C254+C255+C256</f>
        <v>9222.86</v>
      </c>
      <c r="D242" s="15">
        <f>D243+D244+D245+D250+D252+D253+D254+D255+D256</f>
        <v>11000</v>
      </c>
    </row>
    <row r="243" spans="1:4" ht="33.75">
      <c r="A243" s="1" t="s">
        <v>25</v>
      </c>
      <c r="B243" s="8" t="s">
        <v>26</v>
      </c>
      <c r="C243" s="15">
        <v>696.8</v>
      </c>
      <c r="D243" s="3">
        <v>821</v>
      </c>
    </row>
    <row r="244" spans="1:4">
      <c r="A244" s="1" t="s">
        <v>27</v>
      </c>
      <c r="B244" s="8" t="s">
        <v>28</v>
      </c>
      <c r="C244" s="15">
        <v>40</v>
      </c>
      <c r="D244" s="3">
        <v>60</v>
      </c>
    </row>
    <row r="245" spans="1:4" ht="22.5">
      <c r="A245" s="1" t="s">
        <v>29</v>
      </c>
      <c r="B245" s="8" t="s">
        <v>30</v>
      </c>
      <c r="C245" s="15">
        <f>C246+C247+C248+C249</f>
        <v>2230</v>
      </c>
      <c r="D245" s="15">
        <f>D246+D247+D248+D249</f>
        <v>2175</v>
      </c>
    </row>
    <row r="246" spans="1:4">
      <c r="A246" s="1" t="s">
        <v>79</v>
      </c>
      <c r="B246" s="8" t="s">
        <v>80</v>
      </c>
      <c r="C246" s="15">
        <v>20</v>
      </c>
      <c r="D246" s="3">
        <v>100</v>
      </c>
    </row>
    <row r="247" spans="1:4">
      <c r="A247" s="1" t="s">
        <v>31</v>
      </c>
      <c r="B247" s="8" t="s">
        <v>32</v>
      </c>
      <c r="C247" s="15">
        <v>210</v>
      </c>
      <c r="D247" s="3">
        <v>425</v>
      </c>
    </row>
    <row r="248" spans="1:4">
      <c r="A248" s="1" t="s">
        <v>105</v>
      </c>
      <c r="B248" s="8" t="s">
        <v>106</v>
      </c>
      <c r="C248" s="15">
        <v>2000</v>
      </c>
      <c r="D248" s="3">
        <v>1500</v>
      </c>
    </row>
    <row r="249" spans="1:4">
      <c r="A249" s="1" t="s">
        <v>33</v>
      </c>
      <c r="B249" s="8" t="s">
        <v>173</v>
      </c>
      <c r="C249" s="15"/>
      <c r="D249" s="3">
        <v>150</v>
      </c>
    </row>
    <row r="250" spans="1:4">
      <c r="A250" s="1" t="s">
        <v>81</v>
      </c>
      <c r="B250" s="8" t="s">
        <v>82</v>
      </c>
      <c r="C250" s="15">
        <v>328</v>
      </c>
      <c r="D250" s="3"/>
    </row>
    <row r="251" spans="1:4" ht="22.5">
      <c r="A251" s="1" t="s">
        <v>83</v>
      </c>
      <c r="B251" s="8" t="s">
        <v>84</v>
      </c>
      <c r="C251" s="15">
        <v>328</v>
      </c>
      <c r="D251" s="3"/>
    </row>
    <row r="252" spans="1:4">
      <c r="A252" s="1" t="s">
        <v>35</v>
      </c>
      <c r="B252" s="8" t="s">
        <v>36</v>
      </c>
      <c r="C252" s="15">
        <v>300</v>
      </c>
      <c r="D252" s="3">
        <v>400</v>
      </c>
    </row>
    <row r="253" spans="1:4" ht="22.5">
      <c r="A253" s="1" t="s">
        <v>85</v>
      </c>
      <c r="B253" s="8" t="s">
        <v>86</v>
      </c>
      <c r="C253" s="15"/>
      <c r="D253" s="3">
        <v>800</v>
      </c>
    </row>
    <row r="254" spans="1:4" ht="22.5">
      <c r="A254" s="1" t="s">
        <v>87</v>
      </c>
      <c r="B254" s="8" t="s">
        <v>88</v>
      </c>
      <c r="C254" s="15">
        <v>150</v>
      </c>
      <c r="D254" s="3">
        <v>300</v>
      </c>
    </row>
    <row r="255" spans="1:4">
      <c r="A255" s="1" t="s">
        <v>39</v>
      </c>
      <c r="B255" s="8" t="s">
        <v>40</v>
      </c>
      <c r="C255" s="15">
        <v>1835.92</v>
      </c>
      <c r="D255" s="3">
        <v>1944</v>
      </c>
    </row>
    <row r="256" spans="1:4">
      <c r="A256" s="1" t="s">
        <v>43</v>
      </c>
      <c r="B256" s="8" t="s">
        <v>44</v>
      </c>
      <c r="C256" s="15">
        <v>3642.14</v>
      </c>
      <c r="D256" s="3">
        <f>D257+D258+D259</f>
        <v>4500</v>
      </c>
    </row>
    <row r="257" spans="1:4">
      <c r="A257" s="1" t="s">
        <v>45</v>
      </c>
      <c r="B257" s="8" t="s">
        <v>46</v>
      </c>
      <c r="C257" s="15">
        <v>1944.14</v>
      </c>
      <c r="D257" s="3">
        <v>2500</v>
      </c>
    </row>
    <row r="258" spans="1:4">
      <c r="A258" s="1" t="s">
        <v>47</v>
      </c>
      <c r="B258" s="8" t="s">
        <v>48</v>
      </c>
      <c r="C258" s="15">
        <v>198</v>
      </c>
      <c r="D258" s="3">
        <v>200</v>
      </c>
    </row>
    <row r="259" spans="1:4" ht="22.5">
      <c r="A259" s="1" t="s">
        <v>111</v>
      </c>
      <c r="B259" s="8" t="s">
        <v>112</v>
      </c>
      <c r="C259" s="15">
        <v>1500</v>
      </c>
      <c r="D259" s="3">
        <v>1800</v>
      </c>
    </row>
    <row r="260" spans="1:4" ht="22.5">
      <c r="A260" s="1" t="s">
        <v>51</v>
      </c>
      <c r="B260" s="8" t="s">
        <v>52</v>
      </c>
      <c r="C260" s="15">
        <v>500</v>
      </c>
      <c r="D260" s="3">
        <f>D261</f>
        <v>1000</v>
      </c>
    </row>
    <row r="261" spans="1:4">
      <c r="A261" s="1" t="s">
        <v>59</v>
      </c>
      <c r="B261" s="8" t="s">
        <v>60</v>
      </c>
      <c r="C261" s="15">
        <v>500</v>
      </c>
      <c r="D261" s="3">
        <v>1000</v>
      </c>
    </row>
    <row r="262" spans="1:4">
      <c r="A262" s="1" t="s">
        <v>61</v>
      </c>
      <c r="B262" s="8" t="s">
        <v>62</v>
      </c>
      <c r="C262" s="15">
        <v>3841</v>
      </c>
      <c r="D262" s="3">
        <f>D263+D264+D265+D266++++D267</f>
        <v>5720</v>
      </c>
    </row>
    <row r="263" spans="1:4" ht="22.5">
      <c r="A263" s="1" t="s">
        <v>174</v>
      </c>
      <c r="B263" s="8" t="s">
        <v>175</v>
      </c>
      <c r="C263" s="15">
        <v>3111</v>
      </c>
      <c r="D263" s="3">
        <v>350</v>
      </c>
    </row>
    <row r="264" spans="1:4">
      <c r="A264" s="1" t="s">
        <v>137</v>
      </c>
      <c r="B264" s="8" t="s">
        <v>138</v>
      </c>
      <c r="C264" s="15">
        <v>480</v>
      </c>
      <c r="D264" s="3">
        <v>720</v>
      </c>
    </row>
    <row r="265" spans="1:4" ht="22.5">
      <c r="A265" s="1" t="s">
        <v>129</v>
      </c>
      <c r="B265" s="8" t="s">
        <v>130</v>
      </c>
      <c r="C265" s="15">
        <v>250</v>
      </c>
      <c r="D265" s="3">
        <v>1000</v>
      </c>
    </row>
    <row r="266" spans="1:4" ht="22.5">
      <c r="A266" s="1" t="s">
        <v>65</v>
      </c>
      <c r="B266" s="8" t="s">
        <v>176</v>
      </c>
      <c r="C266" s="15">
        <v>3111</v>
      </c>
      <c r="D266" s="3">
        <v>150</v>
      </c>
    </row>
    <row r="267" spans="1:4" ht="22.5">
      <c r="A267" s="1" t="s">
        <v>177</v>
      </c>
      <c r="B267" s="8" t="s">
        <v>64</v>
      </c>
      <c r="C267" s="15">
        <v>3111</v>
      </c>
      <c r="D267" s="3">
        <v>3500</v>
      </c>
    </row>
    <row r="268" spans="1:4">
      <c r="A268" s="1" t="s">
        <v>67</v>
      </c>
      <c r="B268" s="8" t="s">
        <v>68</v>
      </c>
      <c r="C268" s="15">
        <v>200</v>
      </c>
      <c r="D268" s="3"/>
    </row>
    <row r="269" spans="1:4">
      <c r="A269" s="1" t="s">
        <v>69</v>
      </c>
      <c r="B269" s="8" t="s">
        <v>70</v>
      </c>
      <c r="C269" s="15">
        <v>200</v>
      </c>
      <c r="D269" s="3"/>
    </row>
    <row r="270" spans="1:4">
      <c r="A270" s="1" t="s">
        <v>71</v>
      </c>
      <c r="B270" s="8" t="s">
        <v>72</v>
      </c>
      <c r="C270" s="15">
        <v>200</v>
      </c>
      <c r="D270" s="3"/>
    </row>
    <row r="271" spans="1:4" ht="22.5">
      <c r="A271" s="1" t="s">
        <v>73</v>
      </c>
      <c r="B271" s="8" t="s">
        <v>74</v>
      </c>
      <c r="C271" s="15">
        <v>200</v>
      </c>
      <c r="D271" s="3"/>
    </row>
    <row r="272" spans="1:4">
      <c r="A272" s="1" t="s">
        <v>75</v>
      </c>
      <c r="B272" s="8" t="s">
        <v>76</v>
      </c>
      <c r="C272" s="15">
        <v>200</v>
      </c>
      <c r="D272" s="3"/>
    </row>
    <row r="273" spans="1:4" ht="28.5" customHeight="1">
      <c r="A273" s="2" t="s">
        <v>139</v>
      </c>
      <c r="B273" s="10" t="s">
        <v>140</v>
      </c>
      <c r="C273" s="14" t="s">
        <v>2</v>
      </c>
      <c r="D273" s="3"/>
    </row>
    <row r="274" spans="1:4">
      <c r="A274" s="1" t="s">
        <v>3</v>
      </c>
      <c r="B274" s="8" t="s">
        <v>4</v>
      </c>
      <c r="C274" s="3">
        <f>C275+C309</f>
        <v>490424.33999999997</v>
      </c>
      <c r="D274" s="3">
        <f>D275+D309</f>
        <v>558000</v>
      </c>
    </row>
    <row r="275" spans="1:4">
      <c r="A275" s="1" t="s">
        <v>5</v>
      </c>
      <c r="B275" s="9" t="s">
        <v>6</v>
      </c>
      <c r="C275" s="18">
        <f>C276+C280</f>
        <v>490424.33999999997</v>
      </c>
      <c r="D275" s="3">
        <f>D276+D280</f>
        <v>555300</v>
      </c>
    </row>
    <row r="276" spans="1:4">
      <c r="A276" s="1" t="s">
        <v>7</v>
      </c>
      <c r="B276" s="8" t="s">
        <v>8</v>
      </c>
      <c r="C276" s="15">
        <v>441287.79</v>
      </c>
      <c r="D276" s="3">
        <f>D277</f>
        <v>502200</v>
      </c>
    </row>
    <row r="277" spans="1:4">
      <c r="A277" s="1" t="s">
        <v>9</v>
      </c>
      <c r="B277" s="8" t="s">
        <v>10</v>
      </c>
      <c r="C277" s="15">
        <v>441287.79</v>
      </c>
      <c r="D277" s="3">
        <v>502200</v>
      </c>
    </row>
    <row r="278" spans="1:4">
      <c r="A278" s="1" t="s">
        <v>11</v>
      </c>
      <c r="B278" s="8" t="s">
        <v>12</v>
      </c>
      <c r="C278" s="15">
        <v>441287.79</v>
      </c>
      <c r="D278" s="3">
        <f>D279</f>
        <v>502200</v>
      </c>
    </row>
    <row r="279" spans="1:4">
      <c r="A279" s="1" t="s">
        <v>13</v>
      </c>
      <c r="B279" s="8" t="s">
        <v>14</v>
      </c>
      <c r="C279" s="15">
        <v>441287.79</v>
      </c>
      <c r="D279" s="3">
        <v>502200</v>
      </c>
    </row>
    <row r="280" spans="1:4">
      <c r="A280" s="1" t="s">
        <v>17</v>
      </c>
      <c r="B280" s="8" t="s">
        <v>18</v>
      </c>
      <c r="C280" s="3">
        <f>C281+C283+C300+C301+C303</f>
        <v>49136.55</v>
      </c>
      <c r="D280" s="3">
        <f>D281+D283+D300+D301+D303</f>
        <v>53100</v>
      </c>
    </row>
    <row r="281" spans="1:4">
      <c r="A281" s="1" t="s">
        <v>123</v>
      </c>
      <c r="B281" s="8" t="s">
        <v>124</v>
      </c>
      <c r="C281" s="15">
        <v>179</v>
      </c>
      <c r="D281" s="3">
        <v>500</v>
      </c>
    </row>
    <row r="282" spans="1:4">
      <c r="A282" s="1" t="s">
        <v>125</v>
      </c>
      <c r="B282" s="8" t="s">
        <v>126</v>
      </c>
      <c r="C282" s="15">
        <v>179</v>
      </c>
      <c r="D282" s="3">
        <v>500</v>
      </c>
    </row>
    <row r="283" spans="1:4">
      <c r="A283" s="1" t="s">
        <v>23</v>
      </c>
      <c r="B283" s="8" t="s">
        <v>24</v>
      </c>
      <c r="C283" s="3">
        <f>C284+C285+C286+C287+C290+C292+C293+C294</f>
        <v>28513.550000000003</v>
      </c>
      <c r="D283" s="3">
        <f>D284+D285+D286+D287+D290+D292+D293+D294</f>
        <v>33160</v>
      </c>
    </row>
    <row r="284" spans="1:4" ht="33.75">
      <c r="A284" s="1" t="s">
        <v>25</v>
      </c>
      <c r="B284" s="8" t="s">
        <v>26</v>
      </c>
      <c r="C284" s="15">
        <v>1556</v>
      </c>
      <c r="D284" s="3">
        <v>1600</v>
      </c>
    </row>
    <row r="285" spans="1:4">
      <c r="A285" s="1" t="s">
        <v>27</v>
      </c>
      <c r="B285" s="8" t="s">
        <v>28</v>
      </c>
      <c r="C285" s="15">
        <v>100</v>
      </c>
      <c r="D285" s="3">
        <v>100</v>
      </c>
    </row>
    <row r="286" spans="1:4" ht="45">
      <c r="A286" s="1" t="s">
        <v>141</v>
      </c>
      <c r="B286" s="8" t="s">
        <v>142</v>
      </c>
      <c r="C286" s="15">
        <v>961.1</v>
      </c>
      <c r="D286" s="3">
        <v>1000</v>
      </c>
    </row>
    <row r="287" spans="1:4" ht="22.5">
      <c r="A287" s="1" t="s">
        <v>29</v>
      </c>
      <c r="B287" s="8" t="s">
        <v>30</v>
      </c>
      <c r="C287" s="15">
        <v>1449.99</v>
      </c>
      <c r="D287" s="3">
        <f>D288+D289</f>
        <v>1478</v>
      </c>
    </row>
    <row r="288" spans="1:4">
      <c r="A288" s="1" t="s">
        <v>79</v>
      </c>
      <c r="B288" s="8" t="s">
        <v>80</v>
      </c>
      <c r="C288" s="15">
        <v>449.99</v>
      </c>
      <c r="D288" s="3">
        <v>500</v>
      </c>
    </row>
    <row r="289" spans="1:4">
      <c r="A289" s="1" t="s">
        <v>31</v>
      </c>
      <c r="B289" s="8" t="s">
        <v>32</v>
      </c>
      <c r="C289" s="15">
        <v>1000</v>
      </c>
      <c r="D289" s="3">
        <v>978</v>
      </c>
    </row>
    <row r="290" spans="1:4">
      <c r="A290" s="1" t="s">
        <v>81</v>
      </c>
      <c r="B290" s="8" t="s">
        <v>82</v>
      </c>
      <c r="C290" s="15">
        <f>C291</f>
        <v>1575</v>
      </c>
      <c r="D290" s="3">
        <f>D291</f>
        <v>950</v>
      </c>
    </row>
    <row r="291" spans="1:4" ht="22.5">
      <c r="A291" s="1" t="s">
        <v>83</v>
      </c>
      <c r="B291" s="8" t="s">
        <v>84</v>
      </c>
      <c r="C291" s="15">
        <f>1875-300</f>
        <v>1575</v>
      </c>
      <c r="D291" s="3">
        <v>950</v>
      </c>
    </row>
    <row r="292" spans="1:4">
      <c r="A292" s="1" t="s">
        <v>35</v>
      </c>
      <c r="B292" s="8" t="s">
        <v>36</v>
      </c>
      <c r="C292" s="15">
        <v>1500</v>
      </c>
      <c r="D292" s="3">
        <v>1500</v>
      </c>
    </row>
    <row r="293" spans="1:4">
      <c r="A293" s="1" t="s">
        <v>39</v>
      </c>
      <c r="B293" s="8" t="s">
        <v>40</v>
      </c>
      <c r="C293" s="15">
        <v>2323.44</v>
      </c>
      <c r="D293" s="3">
        <v>2232</v>
      </c>
    </row>
    <row r="294" spans="1:4">
      <c r="A294" s="1" t="s">
        <v>43</v>
      </c>
      <c r="B294" s="8" t="s">
        <v>44</v>
      </c>
      <c r="C294" s="15">
        <v>19048.02</v>
      </c>
      <c r="D294" s="3">
        <f>SUM(D295:D299)</f>
        <v>24300</v>
      </c>
    </row>
    <row r="295" spans="1:4">
      <c r="A295" s="1" t="s">
        <v>45</v>
      </c>
      <c r="B295" s="8" t="s">
        <v>46</v>
      </c>
      <c r="C295" s="15">
        <v>8974.34</v>
      </c>
      <c r="D295" s="3">
        <v>8000</v>
      </c>
    </row>
    <row r="296" spans="1:4">
      <c r="A296" s="1" t="s">
        <v>47</v>
      </c>
      <c r="B296" s="8" t="s">
        <v>48</v>
      </c>
      <c r="C296" s="15">
        <v>1998</v>
      </c>
      <c r="D296" s="3">
        <v>2000</v>
      </c>
    </row>
    <row r="297" spans="1:4">
      <c r="A297" s="1" t="s">
        <v>107</v>
      </c>
      <c r="B297" s="8" t="s">
        <v>108</v>
      </c>
      <c r="C297" s="15">
        <v>6075.68</v>
      </c>
      <c r="D297" s="3">
        <v>12000</v>
      </c>
    </row>
    <row r="298" spans="1:4" ht="22.5">
      <c r="A298" s="1" t="s">
        <v>111</v>
      </c>
      <c r="B298" s="8" t="s">
        <v>112</v>
      </c>
      <c r="C298" s="15">
        <v>1200</v>
      </c>
      <c r="D298" s="3">
        <v>1500</v>
      </c>
    </row>
    <row r="299" spans="1:4" ht="22.5">
      <c r="A299" s="1" t="s">
        <v>143</v>
      </c>
      <c r="B299" s="8" t="s">
        <v>144</v>
      </c>
      <c r="C299" s="15">
        <v>800</v>
      </c>
      <c r="D299" s="3">
        <v>800</v>
      </c>
    </row>
    <row r="300" spans="1:4" ht="22.5">
      <c r="A300" s="1" t="s">
        <v>49</v>
      </c>
      <c r="B300" s="8" t="s">
        <v>50</v>
      </c>
      <c r="C300" s="15">
        <v>2205</v>
      </c>
      <c r="D300" s="3">
        <v>2300</v>
      </c>
    </row>
    <row r="301" spans="1:4" ht="22.5">
      <c r="A301" s="1" t="s">
        <v>51</v>
      </c>
      <c r="B301" s="8" t="s">
        <v>52</v>
      </c>
      <c r="C301" s="15">
        <v>6000</v>
      </c>
      <c r="D301" s="3">
        <f>D302</f>
        <v>5000</v>
      </c>
    </row>
    <row r="302" spans="1:4">
      <c r="A302" s="1" t="s">
        <v>59</v>
      </c>
      <c r="B302" s="8" t="s">
        <v>60</v>
      </c>
      <c r="C302" s="15">
        <v>6000</v>
      </c>
      <c r="D302" s="3">
        <v>5000</v>
      </c>
    </row>
    <row r="303" spans="1:4">
      <c r="A303" s="1" t="s">
        <v>61</v>
      </c>
      <c r="B303" s="8" t="s">
        <v>62</v>
      </c>
      <c r="C303" s="15">
        <v>12239</v>
      </c>
      <c r="D303" s="3">
        <f>D304</f>
        <v>12140</v>
      </c>
    </row>
    <row r="304" spans="1:4" ht="22.5">
      <c r="A304" s="1" t="s">
        <v>63</v>
      </c>
      <c r="B304" s="8" t="s">
        <v>64</v>
      </c>
      <c r="C304" s="15">
        <v>619</v>
      </c>
      <c r="D304" s="3">
        <f>D305+D306+D307</f>
        <v>12140</v>
      </c>
    </row>
    <row r="305" spans="1:4">
      <c r="A305" s="1" t="s">
        <v>137</v>
      </c>
      <c r="B305" s="8" t="s">
        <v>138</v>
      </c>
      <c r="C305" s="15">
        <v>1620</v>
      </c>
      <c r="D305" s="3">
        <v>1620</v>
      </c>
    </row>
    <row r="306" spans="1:4" ht="22.5">
      <c r="A306" s="1" t="s">
        <v>129</v>
      </c>
      <c r="B306" s="8" t="s">
        <v>130</v>
      </c>
      <c r="C306" s="15">
        <v>10000</v>
      </c>
      <c r="D306" s="3">
        <v>10000</v>
      </c>
    </row>
    <row r="307" spans="1:4" ht="22.5">
      <c r="A307" s="1" t="s">
        <v>65</v>
      </c>
      <c r="B307" s="8" t="s">
        <v>66</v>
      </c>
      <c r="C307" s="15">
        <f>C308</f>
        <v>619</v>
      </c>
      <c r="D307" s="3">
        <f>D308</f>
        <v>520</v>
      </c>
    </row>
    <row r="308" spans="1:4" ht="22.5">
      <c r="A308" s="1" t="s">
        <v>63</v>
      </c>
      <c r="B308" s="8" t="s">
        <v>64</v>
      </c>
      <c r="C308" s="15">
        <v>619</v>
      </c>
      <c r="D308" s="3">
        <v>520</v>
      </c>
    </row>
    <row r="309" spans="1:4">
      <c r="A309" s="1" t="s">
        <v>89</v>
      </c>
      <c r="B309" s="8" t="s">
        <v>90</v>
      </c>
      <c r="C309" s="15"/>
      <c r="D309" s="3">
        <f>D310+D311</f>
        <v>2700</v>
      </c>
    </row>
    <row r="310" spans="1:4">
      <c r="A310" s="1">
        <v>311223</v>
      </c>
      <c r="B310" s="8" t="s">
        <v>171</v>
      </c>
      <c r="C310" s="15"/>
      <c r="D310" s="3">
        <v>1200</v>
      </c>
    </row>
    <row r="311" spans="1:4" ht="22.5">
      <c r="A311" s="1"/>
      <c r="B311" s="8" t="s">
        <v>172</v>
      </c>
      <c r="C311" s="15"/>
      <c r="D311" s="3">
        <v>1500</v>
      </c>
    </row>
    <row r="312" spans="1:4" ht="24.75" customHeight="1">
      <c r="A312" s="2" t="s">
        <v>145</v>
      </c>
      <c r="B312" s="10" t="s">
        <v>146</v>
      </c>
      <c r="C312" s="14" t="s">
        <v>2</v>
      </c>
      <c r="D312" s="3"/>
    </row>
    <row r="313" spans="1:4">
      <c r="A313" s="1" t="s">
        <v>3</v>
      </c>
      <c r="B313" s="8" t="s">
        <v>4</v>
      </c>
      <c r="C313" s="3">
        <f>C314+C352</f>
        <v>255480.39</v>
      </c>
      <c r="D313" s="3">
        <f>D314+D352</f>
        <v>277000</v>
      </c>
    </row>
    <row r="314" spans="1:4">
      <c r="A314" s="1" t="s">
        <v>5</v>
      </c>
      <c r="B314" s="9" t="s">
        <v>6</v>
      </c>
      <c r="C314" s="3">
        <f>C315+C319</f>
        <v>255480.39</v>
      </c>
      <c r="D314" s="3">
        <f>D315+D319</f>
        <v>273600</v>
      </c>
    </row>
    <row r="315" spans="1:4">
      <c r="A315" s="1" t="s">
        <v>7</v>
      </c>
      <c r="B315" s="8" t="s">
        <v>8</v>
      </c>
      <c r="C315" s="15">
        <v>151391</v>
      </c>
      <c r="D315" s="3">
        <f>D316</f>
        <v>163200</v>
      </c>
    </row>
    <row r="316" spans="1:4">
      <c r="A316" s="1" t="s">
        <v>9</v>
      </c>
      <c r="B316" s="8" t="s">
        <v>10</v>
      </c>
      <c r="C316" s="15">
        <v>151391</v>
      </c>
      <c r="D316" s="3">
        <f>D317</f>
        <v>163200</v>
      </c>
    </row>
    <row r="317" spans="1:4">
      <c r="A317" s="1" t="s">
        <v>11</v>
      </c>
      <c r="B317" s="8" t="s">
        <v>12</v>
      </c>
      <c r="C317" s="15">
        <v>151391</v>
      </c>
      <c r="D317" s="3">
        <f>D318</f>
        <v>163200</v>
      </c>
    </row>
    <row r="318" spans="1:4">
      <c r="A318" s="1" t="s">
        <v>13</v>
      </c>
      <c r="B318" s="8" t="s">
        <v>14</v>
      </c>
      <c r="C318" s="15">
        <v>151391</v>
      </c>
      <c r="D318" s="3">
        <v>163200</v>
      </c>
    </row>
    <row r="319" spans="1:4">
      <c r="A319" s="1" t="s">
        <v>17</v>
      </c>
      <c r="B319" s="8" t="s">
        <v>18</v>
      </c>
      <c r="C319" s="3">
        <f>C320+C322+C339+C340+C343</f>
        <v>104089.39</v>
      </c>
      <c r="D319" s="3">
        <f>D320+D322+D339+D340+D343</f>
        <v>110400</v>
      </c>
    </row>
    <row r="320" spans="1:4">
      <c r="A320" s="1" t="s">
        <v>19</v>
      </c>
      <c r="B320" s="8" t="s">
        <v>20</v>
      </c>
      <c r="C320" s="15">
        <v>2000</v>
      </c>
      <c r="D320" s="3">
        <f>D321</f>
        <v>2800</v>
      </c>
    </row>
    <row r="321" spans="1:4">
      <c r="A321" s="1" t="s">
        <v>21</v>
      </c>
      <c r="B321" s="8" t="s">
        <v>22</v>
      </c>
      <c r="C321" s="15">
        <v>2000</v>
      </c>
      <c r="D321" s="3">
        <v>2800</v>
      </c>
    </row>
    <row r="322" spans="1:4">
      <c r="A322" s="1" t="s">
        <v>23</v>
      </c>
      <c r="B322" s="8" t="s">
        <v>24</v>
      </c>
      <c r="C322" s="3">
        <f>C323+C324+C329+C331+C332+C333+C334+C335+C336</f>
        <v>41150.06</v>
      </c>
      <c r="D322" s="3">
        <f>D323+D324+D329+D331+D332+D333+D334+D335+D336</f>
        <v>45520</v>
      </c>
    </row>
    <row r="323" spans="1:4" ht="33.75">
      <c r="A323" s="1" t="s">
        <v>25</v>
      </c>
      <c r="B323" s="8" t="s">
        <v>26</v>
      </c>
      <c r="C323" s="15">
        <v>200</v>
      </c>
      <c r="D323" s="3">
        <v>400</v>
      </c>
    </row>
    <row r="324" spans="1:4" ht="22.5">
      <c r="A324" s="1" t="s">
        <v>29</v>
      </c>
      <c r="B324" s="8" t="s">
        <v>30</v>
      </c>
      <c r="C324" s="15">
        <f>C326+C327</f>
        <v>300</v>
      </c>
      <c r="D324" s="3">
        <f>D325+D326+D327</f>
        <v>300</v>
      </c>
    </row>
    <row r="325" spans="1:4">
      <c r="A325" s="1" t="s">
        <v>194</v>
      </c>
      <c r="B325" s="8" t="s">
        <v>80</v>
      </c>
      <c r="C325" s="15"/>
      <c r="D325" s="3">
        <v>100</v>
      </c>
    </row>
    <row r="326" spans="1:4">
      <c r="A326" s="1" t="s">
        <v>31</v>
      </c>
      <c r="B326" s="8" t="s">
        <v>32</v>
      </c>
      <c r="C326" s="15">
        <v>100</v>
      </c>
      <c r="D326" s="3">
        <v>100</v>
      </c>
    </row>
    <row r="327" spans="1:4">
      <c r="A327" s="1" t="s">
        <v>33</v>
      </c>
      <c r="B327" s="8" t="s">
        <v>34</v>
      </c>
      <c r="C327" s="15">
        <v>200</v>
      </c>
      <c r="D327" s="3">
        <v>100</v>
      </c>
    </row>
    <row r="328" spans="1:4" ht="22.5">
      <c r="A328" s="1" t="s">
        <v>101</v>
      </c>
      <c r="B328" s="8" t="s">
        <v>102</v>
      </c>
      <c r="C328" s="15"/>
      <c r="D328" s="3"/>
    </row>
    <row r="329" spans="1:4">
      <c r="A329" s="1" t="s">
        <v>81</v>
      </c>
      <c r="B329" s="8" t="s">
        <v>82</v>
      </c>
      <c r="C329" s="15">
        <f>C330</f>
        <v>250</v>
      </c>
      <c r="D329" s="3">
        <f>D330</f>
        <v>250</v>
      </c>
    </row>
    <row r="330" spans="1:4" ht="22.5">
      <c r="A330" s="1" t="s">
        <v>83</v>
      </c>
      <c r="B330" s="8" t="s">
        <v>84</v>
      </c>
      <c r="C330" s="15">
        <f>1002-752</f>
        <v>250</v>
      </c>
      <c r="D330" s="3">
        <v>250</v>
      </c>
    </row>
    <row r="331" spans="1:4">
      <c r="A331" s="1" t="s">
        <v>35</v>
      </c>
      <c r="B331" s="8" t="s">
        <v>36</v>
      </c>
      <c r="C331" s="15">
        <f>10026.6-2300.6</f>
        <v>7726</v>
      </c>
      <c r="D331" s="3">
        <v>8500</v>
      </c>
    </row>
    <row r="332" spans="1:4">
      <c r="A332" s="1" t="s">
        <v>37</v>
      </c>
      <c r="B332" s="8" t="s">
        <v>38</v>
      </c>
      <c r="C332" s="15">
        <v>200</v>
      </c>
      <c r="D332" s="3">
        <v>310</v>
      </c>
    </row>
    <row r="333" spans="1:4" ht="22.5">
      <c r="A333" s="1" t="s">
        <v>85</v>
      </c>
      <c r="B333" s="8" t="s">
        <v>86</v>
      </c>
      <c r="C333" s="15">
        <v>200</v>
      </c>
      <c r="D333" s="3">
        <v>250</v>
      </c>
    </row>
    <row r="334" spans="1:4" ht="22.5">
      <c r="A334" s="1" t="s">
        <v>87</v>
      </c>
      <c r="B334" s="8" t="s">
        <v>88</v>
      </c>
      <c r="C334" s="15">
        <f>1047-650</f>
        <v>397</v>
      </c>
      <c r="D334" s="3">
        <v>1000</v>
      </c>
    </row>
    <row r="335" spans="1:4">
      <c r="A335" s="1" t="s">
        <v>39</v>
      </c>
      <c r="B335" s="8" t="s">
        <v>40</v>
      </c>
      <c r="C335" s="15">
        <v>1762.65</v>
      </c>
      <c r="D335" s="3">
        <v>1500</v>
      </c>
    </row>
    <row r="336" spans="1:4">
      <c r="A336" s="1" t="s">
        <v>43</v>
      </c>
      <c r="B336" s="8" t="s">
        <v>44</v>
      </c>
      <c r="C336" s="15">
        <v>30114.41</v>
      </c>
      <c r="D336" s="3">
        <f>D337+D338</f>
        <v>33010</v>
      </c>
    </row>
    <row r="337" spans="1:4">
      <c r="A337" s="1" t="s">
        <v>45</v>
      </c>
      <c r="B337" s="8" t="s">
        <v>46</v>
      </c>
      <c r="C337" s="15">
        <v>26540.31</v>
      </c>
      <c r="D337" s="3">
        <v>29010</v>
      </c>
    </row>
    <row r="338" spans="1:4">
      <c r="A338" s="1" t="s">
        <v>47</v>
      </c>
      <c r="B338" s="8" t="s">
        <v>48</v>
      </c>
      <c r="C338" s="15">
        <v>3574.1</v>
      </c>
      <c r="D338" s="3">
        <v>4000</v>
      </c>
    </row>
    <row r="339" spans="1:4" ht="22.5">
      <c r="A339" s="1" t="s">
        <v>49</v>
      </c>
      <c r="B339" s="8" t="s">
        <v>50</v>
      </c>
      <c r="C339" s="15"/>
      <c r="D339" s="3"/>
    </row>
    <row r="340" spans="1:4" ht="22.5">
      <c r="A340" s="1" t="s">
        <v>51</v>
      </c>
      <c r="B340" s="8" t="s">
        <v>52</v>
      </c>
      <c r="C340" s="15">
        <f>C341+C342</f>
        <v>12336.83</v>
      </c>
      <c r="D340" s="3">
        <f>D341+D342</f>
        <v>13180</v>
      </c>
    </row>
    <row r="341" spans="1:4">
      <c r="A341" s="1" t="s">
        <v>53</v>
      </c>
      <c r="B341" s="8" t="s">
        <v>54</v>
      </c>
      <c r="C341" s="15">
        <v>9666.83</v>
      </c>
      <c r="D341" s="3">
        <v>10180</v>
      </c>
    </row>
    <row r="342" spans="1:4">
      <c r="A342" s="1" t="s">
        <v>55</v>
      </c>
      <c r="B342" s="8" t="s">
        <v>56</v>
      </c>
      <c r="C342" s="15">
        <f>5668-2998</f>
        <v>2670</v>
      </c>
      <c r="D342" s="3">
        <v>3000</v>
      </c>
    </row>
    <row r="343" spans="1:4">
      <c r="A343" s="1" t="s">
        <v>61</v>
      </c>
      <c r="B343" s="8" t="s">
        <v>62</v>
      </c>
      <c r="C343" s="15">
        <f>C344</f>
        <v>48602.5</v>
      </c>
      <c r="D343" s="3">
        <f>D345+D346</f>
        <v>48900</v>
      </c>
    </row>
    <row r="344" spans="1:4" ht="22.5">
      <c r="A344" s="1" t="s">
        <v>63</v>
      </c>
      <c r="B344" s="8" t="s">
        <v>64</v>
      </c>
      <c r="C344" s="15">
        <f>C345+C346</f>
        <v>48602.5</v>
      </c>
      <c r="D344" s="3"/>
    </row>
    <row r="345" spans="1:4">
      <c r="A345" s="1" t="s">
        <v>137</v>
      </c>
      <c r="B345" s="8" t="s">
        <v>138</v>
      </c>
      <c r="C345" s="15">
        <v>47400</v>
      </c>
      <c r="D345" s="3">
        <v>47400</v>
      </c>
    </row>
    <row r="346" spans="1:4" ht="22.5">
      <c r="A346" s="1" t="s">
        <v>65</v>
      </c>
      <c r="B346" s="8" t="s">
        <v>66</v>
      </c>
      <c r="C346" s="15">
        <f>C347</f>
        <v>1202.5</v>
      </c>
      <c r="D346" s="3">
        <f>D347</f>
        <v>1500</v>
      </c>
    </row>
    <row r="347" spans="1:4" ht="22.5">
      <c r="A347" s="1" t="s">
        <v>63</v>
      </c>
      <c r="B347" s="8" t="s">
        <v>64</v>
      </c>
      <c r="C347" s="15">
        <f>1452.5-250</f>
        <v>1202.5</v>
      </c>
      <c r="D347" s="3">
        <f>1470+30</f>
        <v>1500</v>
      </c>
    </row>
    <row r="348" spans="1:4">
      <c r="A348" s="1" t="s">
        <v>67</v>
      </c>
      <c r="B348" s="8" t="s">
        <v>68</v>
      </c>
      <c r="C348" s="15"/>
      <c r="D348" s="3"/>
    </row>
    <row r="349" spans="1:4">
      <c r="A349" s="1" t="s">
        <v>69</v>
      </c>
      <c r="B349" s="8" t="s">
        <v>70</v>
      </c>
      <c r="C349" s="15"/>
      <c r="D349" s="3"/>
    </row>
    <row r="350" spans="1:4">
      <c r="A350" s="1" t="s">
        <v>71</v>
      </c>
      <c r="B350" s="8" t="s">
        <v>72</v>
      </c>
      <c r="C350" s="15"/>
      <c r="D350" s="3"/>
    </row>
    <row r="351" spans="1:4" ht="22.5">
      <c r="A351" s="1" t="s">
        <v>147</v>
      </c>
      <c r="B351" s="8" t="s">
        <v>148</v>
      </c>
      <c r="C351" s="15"/>
      <c r="D351" s="3"/>
    </row>
    <row r="352" spans="1:4">
      <c r="A352" s="1" t="s">
        <v>89</v>
      </c>
      <c r="B352" s="8" t="s">
        <v>90</v>
      </c>
      <c r="C352" s="15"/>
      <c r="D352" s="3">
        <f>D358</f>
        <v>3400</v>
      </c>
    </row>
    <row r="353" spans="1:4">
      <c r="A353" s="1" t="s">
        <v>91</v>
      </c>
      <c r="B353" s="8" t="s">
        <v>92</v>
      </c>
      <c r="C353" s="15"/>
      <c r="D353" s="3"/>
    </row>
    <row r="354" spans="1:4">
      <c r="A354" s="1" t="s">
        <v>149</v>
      </c>
      <c r="B354" s="8" t="s">
        <v>150</v>
      </c>
      <c r="C354" s="15"/>
      <c r="D354" s="3"/>
    </row>
    <row r="355" spans="1:4">
      <c r="A355" s="1" t="s">
        <v>151</v>
      </c>
      <c r="B355" s="8" t="s">
        <v>152</v>
      </c>
      <c r="C355" s="15"/>
      <c r="D355" s="3"/>
    </row>
    <row r="356" spans="1:4">
      <c r="A356" s="1" t="s">
        <v>93</v>
      </c>
      <c r="B356" s="8" t="s">
        <v>94</v>
      </c>
      <c r="C356" s="15"/>
      <c r="D356" s="3"/>
    </row>
    <row r="357" spans="1:4">
      <c r="A357" s="1" t="s">
        <v>95</v>
      </c>
      <c r="B357" s="8" t="s">
        <v>96</v>
      </c>
      <c r="C357" s="15"/>
      <c r="D357" s="3"/>
    </row>
    <row r="358" spans="1:4" ht="22.5">
      <c r="A358" s="1" t="s">
        <v>97</v>
      </c>
      <c r="B358" s="8" t="s">
        <v>195</v>
      </c>
      <c r="C358" s="15"/>
      <c r="D358" s="3">
        <v>3400</v>
      </c>
    </row>
    <row r="359" spans="1:4" ht="43.5" customHeight="1">
      <c r="A359" s="2" t="s">
        <v>153</v>
      </c>
      <c r="B359" s="10" t="s">
        <v>154</v>
      </c>
      <c r="C359" s="14" t="s">
        <v>2</v>
      </c>
      <c r="D359" s="3"/>
    </row>
    <row r="360" spans="1:4">
      <c r="A360" s="1" t="s">
        <v>3</v>
      </c>
      <c r="B360" s="8" t="s">
        <v>4</v>
      </c>
      <c r="C360" s="3">
        <f>C361</f>
        <v>186588.45</v>
      </c>
      <c r="D360" s="3">
        <f>D361</f>
        <v>236600</v>
      </c>
    </row>
    <row r="361" spans="1:4">
      <c r="A361" s="1" t="s">
        <v>5</v>
      </c>
      <c r="B361" s="9" t="s">
        <v>6</v>
      </c>
      <c r="C361" s="3">
        <f>C362+C366</f>
        <v>186588.45</v>
      </c>
      <c r="D361" s="3">
        <f>D362+D366</f>
        <v>236600</v>
      </c>
    </row>
    <row r="362" spans="1:4">
      <c r="A362" s="1" t="s">
        <v>7</v>
      </c>
      <c r="B362" s="8" t="s">
        <v>8</v>
      </c>
      <c r="C362" s="15">
        <v>181920</v>
      </c>
      <c r="D362" s="3">
        <f>D363</f>
        <v>200520</v>
      </c>
    </row>
    <row r="363" spans="1:4">
      <c r="A363" s="1" t="s">
        <v>9</v>
      </c>
      <c r="B363" s="8" t="s">
        <v>10</v>
      </c>
      <c r="C363" s="15">
        <v>181920</v>
      </c>
      <c r="D363" s="3">
        <f>D364</f>
        <v>200520</v>
      </c>
    </row>
    <row r="364" spans="1:4">
      <c r="A364" s="1" t="s">
        <v>11</v>
      </c>
      <c r="B364" s="8" t="s">
        <v>12</v>
      </c>
      <c r="C364" s="15">
        <v>181920</v>
      </c>
      <c r="D364" s="3">
        <f>D365</f>
        <v>200520</v>
      </c>
    </row>
    <row r="365" spans="1:4">
      <c r="A365" s="1" t="s">
        <v>13</v>
      </c>
      <c r="B365" s="8" t="s">
        <v>14</v>
      </c>
      <c r="C365" s="15">
        <v>181920</v>
      </c>
      <c r="D365" s="3">
        <v>200520</v>
      </c>
    </row>
    <row r="366" spans="1:4">
      <c r="A366" s="1" t="s">
        <v>17</v>
      </c>
      <c r="B366" s="8" t="s">
        <v>18</v>
      </c>
      <c r="C366" s="15">
        <f>C368+C379+C380+C381</f>
        <v>4668.45</v>
      </c>
      <c r="D366" s="3">
        <v>36080</v>
      </c>
    </row>
    <row r="367" spans="1:4">
      <c r="A367" s="1" t="s">
        <v>123</v>
      </c>
      <c r="B367" s="8" t="s">
        <v>124</v>
      </c>
      <c r="C367" s="15"/>
      <c r="D367" s="3">
        <v>500</v>
      </c>
    </row>
    <row r="368" spans="1:4">
      <c r="A368" s="1" t="s">
        <v>23</v>
      </c>
      <c r="B368" s="8" t="s">
        <v>24</v>
      </c>
      <c r="C368" s="18">
        <f>C369+C370+C375+C376+C377+C373</f>
        <v>4303.45</v>
      </c>
      <c r="D368" s="3">
        <f>D369+D370+D375+D376+D377</f>
        <v>5030</v>
      </c>
    </row>
    <row r="369" spans="1:4" ht="33.75">
      <c r="A369" s="1" t="s">
        <v>25</v>
      </c>
      <c r="B369" s="8" t="s">
        <v>26</v>
      </c>
      <c r="C369" s="15">
        <v>800</v>
      </c>
      <c r="D369" s="3">
        <v>964</v>
      </c>
    </row>
    <row r="370" spans="1:4" ht="22.5">
      <c r="A370" s="1" t="s">
        <v>29</v>
      </c>
      <c r="B370" s="8" t="s">
        <v>30</v>
      </c>
      <c r="C370" s="15">
        <v>200</v>
      </c>
      <c r="D370" s="3">
        <f>D371+D372</f>
        <v>500</v>
      </c>
    </row>
    <row r="371" spans="1:4">
      <c r="A371" s="1" t="s">
        <v>79</v>
      </c>
      <c r="B371" s="8" t="s">
        <v>80</v>
      </c>
      <c r="C371" s="15"/>
      <c r="D371" s="3">
        <v>200</v>
      </c>
    </row>
    <row r="372" spans="1:4">
      <c r="A372" s="1" t="s">
        <v>31</v>
      </c>
      <c r="B372" s="8" t="s">
        <v>32</v>
      </c>
      <c r="C372" s="15">
        <v>200</v>
      </c>
      <c r="D372" s="3">
        <v>300</v>
      </c>
    </row>
    <row r="373" spans="1:4">
      <c r="A373" s="1" t="s">
        <v>81</v>
      </c>
      <c r="B373" s="8" t="s">
        <v>82</v>
      </c>
      <c r="C373" s="15">
        <v>20</v>
      </c>
      <c r="D373" s="3"/>
    </row>
    <row r="374" spans="1:4" ht="22.5">
      <c r="A374" s="1" t="s">
        <v>83</v>
      </c>
      <c r="B374" s="8" t="s">
        <v>84</v>
      </c>
      <c r="C374" s="15">
        <v>20</v>
      </c>
      <c r="D374" s="3"/>
    </row>
    <row r="375" spans="1:4">
      <c r="A375" s="1" t="s">
        <v>37</v>
      </c>
      <c r="B375" s="8" t="s">
        <v>38</v>
      </c>
      <c r="C375" s="15">
        <v>300</v>
      </c>
      <c r="D375" s="3">
        <v>500</v>
      </c>
    </row>
    <row r="376" spans="1:4">
      <c r="A376" s="1" t="s">
        <v>39</v>
      </c>
      <c r="B376" s="8" t="s">
        <v>40</v>
      </c>
      <c r="C376" s="15">
        <v>1377</v>
      </c>
      <c r="D376" s="3">
        <v>1266</v>
      </c>
    </row>
    <row r="377" spans="1:4">
      <c r="A377" s="1" t="s">
        <v>43</v>
      </c>
      <c r="B377" s="8" t="s">
        <v>44</v>
      </c>
      <c r="C377" s="15">
        <v>1606.45</v>
      </c>
      <c r="D377" s="3">
        <f>D378</f>
        <v>1800</v>
      </c>
    </row>
    <row r="378" spans="1:4">
      <c r="A378" s="1" t="s">
        <v>45</v>
      </c>
      <c r="B378" s="8" t="s">
        <v>46</v>
      </c>
      <c r="C378" s="15">
        <v>1606.45</v>
      </c>
      <c r="D378" s="3">
        <v>1800</v>
      </c>
    </row>
    <row r="379" spans="1:4">
      <c r="A379" s="1" t="s">
        <v>115</v>
      </c>
      <c r="B379" s="8" t="s">
        <v>116</v>
      </c>
      <c r="C379" s="15">
        <v>100</v>
      </c>
      <c r="D379" s="3">
        <v>300</v>
      </c>
    </row>
    <row r="380" spans="1:4" ht="22.5">
      <c r="A380" s="1" t="s">
        <v>49</v>
      </c>
      <c r="B380" s="8" t="s">
        <v>50</v>
      </c>
      <c r="C380" s="15"/>
      <c r="D380" s="3">
        <v>30000</v>
      </c>
    </row>
    <row r="381" spans="1:4">
      <c r="A381" s="1" t="s">
        <v>61</v>
      </c>
      <c r="B381" s="8" t="s">
        <v>62</v>
      </c>
      <c r="C381" s="15">
        <v>265</v>
      </c>
      <c r="D381" s="3">
        <f>D383+D384</f>
        <v>250</v>
      </c>
    </row>
    <row r="382" spans="1:4" ht="22.5">
      <c r="A382" s="1" t="s">
        <v>63</v>
      </c>
      <c r="B382" s="8" t="s">
        <v>64</v>
      </c>
      <c r="C382" s="15">
        <v>265</v>
      </c>
      <c r="D382" s="3"/>
    </row>
    <row r="383" spans="1:4" ht="22.5">
      <c r="A383" s="1" t="s">
        <v>65</v>
      </c>
      <c r="B383" s="8" t="s">
        <v>66</v>
      </c>
      <c r="C383" s="15">
        <v>265</v>
      </c>
      <c r="D383" s="3">
        <v>200</v>
      </c>
    </row>
    <row r="384" spans="1:4" ht="22.5">
      <c r="A384" s="1" t="s">
        <v>63</v>
      </c>
      <c r="B384" s="8" t="s">
        <v>64</v>
      </c>
      <c r="C384" s="15">
        <v>265</v>
      </c>
      <c r="D384" s="3">
        <v>50</v>
      </c>
    </row>
    <row r="385" spans="1:4" ht="29.25" customHeight="1">
      <c r="A385" s="2" t="s">
        <v>155</v>
      </c>
      <c r="B385" s="10" t="s">
        <v>156</v>
      </c>
      <c r="C385" s="14" t="s">
        <v>2</v>
      </c>
      <c r="D385" s="3"/>
    </row>
    <row r="386" spans="1:4">
      <c r="A386" s="1" t="s">
        <v>3</v>
      </c>
      <c r="B386" s="8" t="s">
        <v>4</v>
      </c>
      <c r="C386" s="15">
        <f>C387+C417</f>
        <v>73849.179999999993</v>
      </c>
      <c r="D386" s="3">
        <f>D387</f>
        <v>78400</v>
      </c>
    </row>
    <row r="387" spans="1:4">
      <c r="A387" s="1" t="s">
        <v>5</v>
      </c>
      <c r="B387" s="9" t="s">
        <v>6</v>
      </c>
      <c r="C387" s="15">
        <f>C388+C392</f>
        <v>73849.179999999993</v>
      </c>
      <c r="D387" s="3">
        <f>D388+D392</f>
        <v>78400</v>
      </c>
    </row>
    <row r="388" spans="1:4">
      <c r="A388" s="1" t="s">
        <v>7</v>
      </c>
      <c r="B388" s="8" t="s">
        <v>8</v>
      </c>
      <c r="C388" s="15">
        <v>51640</v>
      </c>
      <c r="D388" s="3">
        <f>D389</f>
        <v>57240</v>
      </c>
    </row>
    <row r="389" spans="1:4">
      <c r="A389" s="1" t="s">
        <v>9</v>
      </c>
      <c r="B389" s="8" t="s">
        <v>10</v>
      </c>
      <c r="C389" s="15">
        <v>51640</v>
      </c>
      <c r="D389" s="3">
        <f>D391</f>
        <v>57240</v>
      </c>
    </row>
    <row r="390" spans="1:4">
      <c r="A390" s="1" t="s">
        <v>11</v>
      </c>
      <c r="B390" s="8" t="s">
        <v>12</v>
      </c>
      <c r="C390" s="15">
        <v>51640</v>
      </c>
      <c r="D390" s="3">
        <f>D391</f>
        <v>57240</v>
      </c>
    </row>
    <row r="391" spans="1:4">
      <c r="A391" s="1" t="s">
        <v>13</v>
      </c>
      <c r="B391" s="8" t="s">
        <v>14</v>
      </c>
      <c r="C391" s="15">
        <v>51640</v>
      </c>
      <c r="D391" s="3">
        <v>57240</v>
      </c>
    </row>
    <row r="392" spans="1:4">
      <c r="A392" s="1" t="s">
        <v>17</v>
      </c>
      <c r="B392" s="8" t="s">
        <v>18</v>
      </c>
      <c r="C392" s="15">
        <f>C395+C411</f>
        <v>22209.18</v>
      </c>
      <c r="D392" s="3">
        <f>D393+D395+D411</f>
        <v>21160</v>
      </c>
    </row>
    <row r="393" spans="1:4">
      <c r="A393" s="1" t="s">
        <v>123</v>
      </c>
      <c r="B393" s="8" t="s">
        <v>124</v>
      </c>
      <c r="C393" s="16"/>
      <c r="D393" s="3">
        <f>D394</f>
        <v>400</v>
      </c>
    </row>
    <row r="394" spans="1:4">
      <c r="A394" s="1" t="s">
        <v>125</v>
      </c>
      <c r="B394" s="8" t="s">
        <v>126</v>
      </c>
      <c r="C394" s="16"/>
      <c r="D394" s="3">
        <v>400</v>
      </c>
    </row>
    <row r="395" spans="1:4">
      <c r="A395" s="1" t="s">
        <v>23</v>
      </c>
      <c r="B395" s="8" t="s">
        <v>24</v>
      </c>
      <c r="C395" s="15">
        <f>16284.68-4100</f>
        <v>12184.68</v>
      </c>
      <c r="D395" s="3">
        <f>D396+D397+D398+D399+D402+D404+D405+D406+D407+D408+D409</f>
        <v>10695</v>
      </c>
    </row>
    <row r="396" spans="1:4" ht="33.75">
      <c r="A396" s="1" t="s">
        <v>25</v>
      </c>
      <c r="B396" s="8" t="s">
        <v>26</v>
      </c>
      <c r="C396" s="15">
        <v>1200</v>
      </c>
      <c r="D396" s="3">
        <v>1125</v>
      </c>
    </row>
    <row r="397" spans="1:4">
      <c r="A397" s="1" t="s">
        <v>27</v>
      </c>
      <c r="B397" s="8" t="s">
        <v>28</v>
      </c>
      <c r="C397" s="15">
        <v>900</v>
      </c>
      <c r="D397" s="3">
        <v>900</v>
      </c>
    </row>
    <row r="398" spans="1:4" ht="45">
      <c r="A398" s="1" t="s">
        <v>141</v>
      </c>
      <c r="B398" s="8" t="s">
        <v>142</v>
      </c>
      <c r="C398" s="15"/>
      <c r="D398" s="3">
        <v>1000</v>
      </c>
    </row>
    <row r="399" spans="1:4" ht="22.5">
      <c r="A399" s="1" t="s">
        <v>29</v>
      </c>
      <c r="B399" s="8" t="s">
        <v>30</v>
      </c>
      <c r="C399" s="15">
        <f>C400+C401</f>
        <v>800</v>
      </c>
      <c r="D399" s="3">
        <f>D400+D401</f>
        <v>1200</v>
      </c>
    </row>
    <row r="400" spans="1:4">
      <c r="A400" s="1" t="s">
        <v>79</v>
      </c>
      <c r="B400" s="8" t="s">
        <v>80</v>
      </c>
      <c r="C400" s="15">
        <v>500</v>
      </c>
      <c r="D400" s="3">
        <v>700</v>
      </c>
    </row>
    <row r="401" spans="1:4">
      <c r="A401" s="1" t="s">
        <v>31</v>
      </c>
      <c r="B401" s="8" t="s">
        <v>32</v>
      </c>
      <c r="C401" s="15">
        <v>300</v>
      </c>
      <c r="D401" s="3">
        <v>500</v>
      </c>
    </row>
    <row r="402" spans="1:4">
      <c r="A402" s="1" t="s">
        <v>81</v>
      </c>
      <c r="B402" s="8" t="s">
        <v>82</v>
      </c>
      <c r="C402" s="15"/>
      <c r="D402" s="3"/>
    </row>
    <row r="403" spans="1:4" ht="22.5">
      <c r="A403" s="1" t="s">
        <v>83</v>
      </c>
      <c r="B403" s="8" t="s">
        <v>84</v>
      </c>
      <c r="C403" s="15"/>
      <c r="D403" s="3"/>
    </row>
    <row r="404" spans="1:4">
      <c r="A404" s="1" t="s">
        <v>35</v>
      </c>
      <c r="B404" s="8" t="s">
        <v>36</v>
      </c>
      <c r="C404" s="15">
        <v>800</v>
      </c>
      <c r="D404" s="3">
        <v>1000</v>
      </c>
    </row>
    <row r="405" spans="1:4">
      <c r="A405" s="1" t="s">
        <v>37</v>
      </c>
      <c r="B405" s="8" t="s">
        <v>38</v>
      </c>
      <c r="C405" s="15">
        <v>910</v>
      </c>
      <c r="D405" s="3">
        <v>1000</v>
      </c>
    </row>
    <row r="406" spans="1:4" ht="22.5">
      <c r="A406" s="1" t="s">
        <v>85</v>
      </c>
      <c r="B406" s="8" t="s">
        <v>86</v>
      </c>
      <c r="C406" s="15">
        <f>5900-2100</f>
        <v>3800</v>
      </c>
      <c r="D406" s="3"/>
    </row>
    <row r="407" spans="1:4" ht="22.5">
      <c r="A407" s="1" t="s">
        <v>87</v>
      </c>
      <c r="B407" s="8" t="s">
        <v>88</v>
      </c>
      <c r="C407" s="15">
        <v>99.84</v>
      </c>
      <c r="D407" s="3">
        <v>120</v>
      </c>
    </row>
    <row r="408" spans="1:4">
      <c r="A408" s="1" t="s">
        <v>39</v>
      </c>
      <c r="B408" s="8" t="s">
        <v>40</v>
      </c>
      <c r="C408" s="15">
        <v>1256.98</v>
      </c>
      <c r="D408" s="3">
        <v>1350</v>
      </c>
    </row>
    <row r="409" spans="1:4">
      <c r="A409" s="1" t="s">
        <v>43</v>
      </c>
      <c r="B409" s="8" t="s">
        <v>44</v>
      </c>
      <c r="C409" s="15">
        <v>2417.86</v>
      </c>
      <c r="D409" s="3">
        <f>D410</f>
        <v>3000</v>
      </c>
    </row>
    <row r="410" spans="1:4">
      <c r="A410" s="1" t="s">
        <v>45</v>
      </c>
      <c r="B410" s="8" t="s">
        <v>46</v>
      </c>
      <c r="C410" s="15">
        <v>2417.86</v>
      </c>
      <c r="D410" s="3">
        <v>3000</v>
      </c>
    </row>
    <row r="411" spans="1:4">
      <c r="A411" s="1" t="s">
        <v>61</v>
      </c>
      <c r="B411" s="8" t="s">
        <v>62</v>
      </c>
      <c r="C411" s="15">
        <f>10274.5-250</f>
        <v>10024.5</v>
      </c>
      <c r="D411" s="3">
        <f>D413+D414+D415</f>
        <v>10065</v>
      </c>
    </row>
    <row r="412" spans="1:4" ht="22.5">
      <c r="A412" s="1" t="s">
        <v>63</v>
      </c>
      <c r="B412" s="8" t="s">
        <v>64</v>
      </c>
      <c r="C412" s="12"/>
      <c r="D412" s="3"/>
    </row>
    <row r="413" spans="1:4">
      <c r="A413" s="1" t="s">
        <v>137</v>
      </c>
      <c r="B413" s="8" t="s">
        <v>138</v>
      </c>
      <c r="C413" s="15">
        <v>2460</v>
      </c>
      <c r="D413" s="3">
        <v>2460</v>
      </c>
    </row>
    <row r="414" spans="1:4" ht="22.5">
      <c r="A414" s="1" t="s">
        <v>129</v>
      </c>
      <c r="B414" s="8" t="s">
        <v>130</v>
      </c>
      <c r="C414" s="15">
        <v>7550</v>
      </c>
      <c r="D414" s="3">
        <v>7500</v>
      </c>
    </row>
    <row r="415" spans="1:4" ht="22.5">
      <c r="A415" s="1" t="s">
        <v>65</v>
      </c>
      <c r="B415" s="8" t="s">
        <v>66</v>
      </c>
      <c r="C415" s="15">
        <f>C416</f>
        <v>14.5</v>
      </c>
      <c r="D415" s="3">
        <v>105</v>
      </c>
    </row>
    <row r="416" spans="1:4" ht="22.5">
      <c r="A416" s="1" t="s">
        <v>63</v>
      </c>
      <c r="B416" s="8" t="s">
        <v>64</v>
      </c>
      <c r="C416" s="15">
        <v>14.5</v>
      </c>
      <c r="D416" s="3"/>
    </row>
    <row r="417" spans="1:4">
      <c r="A417" s="1" t="s">
        <v>89</v>
      </c>
      <c r="B417" s="8" t="s">
        <v>90</v>
      </c>
      <c r="C417" s="15"/>
      <c r="D417" s="3"/>
    </row>
    <row r="418" spans="1:4">
      <c r="A418" s="1" t="s">
        <v>157</v>
      </c>
      <c r="B418" s="8" t="s">
        <v>158</v>
      </c>
      <c r="C418" s="15"/>
      <c r="D418" s="3"/>
    </row>
    <row r="419" spans="1:4">
      <c r="A419" s="1" t="s">
        <v>159</v>
      </c>
      <c r="B419" s="8" t="s">
        <v>160</v>
      </c>
      <c r="C419" s="15"/>
      <c r="D419" s="3"/>
    </row>
    <row r="420" spans="1:4">
      <c r="A420" s="1" t="s">
        <v>161</v>
      </c>
      <c r="B420" s="8" t="s">
        <v>162</v>
      </c>
      <c r="C420" s="15"/>
      <c r="D420" s="3"/>
    </row>
    <row r="421" spans="1:4" ht="36" customHeight="1">
      <c r="A421" s="2" t="s">
        <v>163</v>
      </c>
      <c r="B421" s="10" t="s">
        <v>164</v>
      </c>
      <c r="C421" s="14" t="s">
        <v>2</v>
      </c>
      <c r="D421" s="3"/>
    </row>
    <row r="422" spans="1:4">
      <c r="A422" s="1" t="s">
        <v>3</v>
      </c>
      <c r="B422" s="8" t="s">
        <v>4</v>
      </c>
      <c r="C422" s="3">
        <f>C423</f>
        <v>250092.23</v>
      </c>
      <c r="D422" s="3">
        <f>D423</f>
        <v>290700</v>
      </c>
    </row>
    <row r="423" spans="1:4">
      <c r="A423" s="1" t="s">
        <v>5</v>
      </c>
      <c r="B423" s="9" t="s">
        <v>6</v>
      </c>
      <c r="C423" s="3">
        <f>C424+C428</f>
        <v>250092.23</v>
      </c>
      <c r="D423" s="3">
        <f>D424+D428</f>
        <v>290700</v>
      </c>
    </row>
    <row r="424" spans="1:4">
      <c r="A424" s="1" t="s">
        <v>7</v>
      </c>
      <c r="B424" s="8" t="s">
        <v>8</v>
      </c>
      <c r="C424" s="15">
        <v>24705</v>
      </c>
      <c r="D424" s="3">
        <f>D425</f>
        <v>25800</v>
      </c>
    </row>
    <row r="425" spans="1:4">
      <c r="A425" s="1" t="s">
        <v>9</v>
      </c>
      <c r="B425" s="8" t="s">
        <v>10</v>
      </c>
      <c r="C425" s="15">
        <v>24705</v>
      </c>
      <c r="D425" s="3">
        <f>D426</f>
        <v>25800</v>
      </c>
    </row>
    <row r="426" spans="1:4">
      <c r="A426" s="1" t="s">
        <v>11</v>
      </c>
      <c r="B426" s="8" t="s">
        <v>12</v>
      </c>
      <c r="C426" s="15">
        <v>24705</v>
      </c>
      <c r="D426" s="3">
        <f>D427</f>
        <v>25800</v>
      </c>
    </row>
    <row r="427" spans="1:4">
      <c r="A427" s="1" t="s">
        <v>13</v>
      </c>
      <c r="B427" s="8" t="s">
        <v>14</v>
      </c>
      <c r="C427" s="15">
        <v>24705</v>
      </c>
      <c r="D427" s="3">
        <v>25800</v>
      </c>
    </row>
    <row r="428" spans="1:4">
      <c r="A428" s="1" t="s">
        <v>17</v>
      </c>
      <c r="B428" s="8" t="s">
        <v>18</v>
      </c>
      <c r="C428" s="15">
        <v>225387.23</v>
      </c>
      <c r="D428" s="3">
        <f>D429+D431+D436+D437</f>
        <v>264900</v>
      </c>
    </row>
    <row r="429" spans="1:4">
      <c r="A429" s="1" t="s">
        <v>19</v>
      </c>
      <c r="B429" s="8" t="s">
        <v>20</v>
      </c>
      <c r="C429" s="15">
        <v>178862.5</v>
      </c>
      <c r="D429" s="3">
        <f>D430</f>
        <v>184800</v>
      </c>
    </row>
    <row r="430" spans="1:4">
      <c r="A430" s="1" t="s">
        <v>21</v>
      </c>
      <c r="B430" s="8" t="s">
        <v>22</v>
      </c>
      <c r="C430" s="15">
        <v>178862.5</v>
      </c>
      <c r="D430" s="3">
        <v>184800</v>
      </c>
    </row>
    <row r="431" spans="1:4">
      <c r="A431" s="1" t="s">
        <v>23</v>
      </c>
      <c r="B431" s="8" t="s">
        <v>24</v>
      </c>
      <c r="C431" s="3">
        <f>C432+C433+C434</f>
        <v>8744.73</v>
      </c>
      <c r="D431" s="3">
        <f>D432+D433+D434</f>
        <v>12420</v>
      </c>
    </row>
    <row r="432" spans="1:4" ht="33.75">
      <c r="A432" s="1" t="s">
        <v>25</v>
      </c>
      <c r="B432" s="8" t="s">
        <v>26</v>
      </c>
      <c r="C432" s="15">
        <v>400</v>
      </c>
      <c r="D432" s="3">
        <v>460</v>
      </c>
    </row>
    <row r="433" spans="1:4">
      <c r="A433" s="1" t="s">
        <v>27</v>
      </c>
      <c r="B433" s="8" t="s">
        <v>28</v>
      </c>
      <c r="C433" s="15">
        <v>3920</v>
      </c>
      <c r="D433" s="3">
        <v>3960</v>
      </c>
    </row>
    <row r="434" spans="1:4">
      <c r="A434" s="1" t="s">
        <v>43</v>
      </c>
      <c r="B434" s="8" t="s">
        <v>44</v>
      </c>
      <c r="C434" s="15">
        <v>4424.7299999999996</v>
      </c>
      <c r="D434" s="3">
        <f>D435</f>
        <v>8000</v>
      </c>
    </row>
    <row r="435" spans="1:4">
      <c r="A435" s="1" t="s">
        <v>45</v>
      </c>
      <c r="B435" s="8" t="s">
        <v>46</v>
      </c>
      <c r="C435" s="15">
        <v>4424.7299999999996</v>
      </c>
      <c r="D435" s="3">
        <v>8000</v>
      </c>
    </row>
    <row r="436" spans="1:4">
      <c r="A436" s="1" t="s">
        <v>115</v>
      </c>
      <c r="B436" s="8" t="s">
        <v>116</v>
      </c>
      <c r="C436" s="15">
        <v>21897</v>
      </c>
      <c r="D436" s="3">
        <v>25800</v>
      </c>
    </row>
    <row r="437" spans="1:4" ht="22.5">
      <c r="A437" s="1" t="s">
        <v>51</v>
      </c>
      <c r="B437" s="8" t="s">
        <v>52</v>
      </c>
      <c r="C437" s="15">
        <v>15483</v>
      </c>
      <c r="D437" s="3">
        <f>D438+D439</f>
        <v>41880</v>
      </c>
    </row>
    <row r="438" spans="1:4">
      <c r="A438" s="1" t="s">
        <v>53</v>
      </c>
      <c r="B438" s="8" t="s">
        <v>54</v>
      </c>
      <c r="C438" s="15">
        <v>13065</v>
      </c>
      <c r="D438" s="3">
        <v>35880</v>
      </c>
    </row>
    <row r="439" spans="1:4">
      <c r="A439" s="1" t="s">
        <v>55</v>
      </c>
      <c r="B439" s="8" t="s">
        <v>56</v>
      </c>
      <c r="C439" s="15">
        <v>2418</v>
      </c>
      <c r="D439" s="3">
        <v>6000</v>
      </c>
    </row>
    <row r="440" spans="1:4">
      <c r="A440" s="1" t="s">
        <v>61</v>
      </c>
      <c r="B440" s="8" t="s">
        <v>62</v>
      </c>
      <c r="C440" s="15">
        <v>400</v>
      </c>
      <c r="D440" s="3"/>
    </row>
    <row r="441" spans="1:4" ht="22.5">
      <c r="A441" s="1" t="s">
        <v>63</v>
      </c>
      <c r="B441" s="8" t="s">
        <v>64</v>
      </c>
      <c r="C441" s="15">
        <v>400</v>
      </c>
      <c r="D441" s="3"/>
    </row>
    <row r="442" spans="1:4" ht="22.5">
      <c r="A442" s="1" t="s">
        <v>65</v>
      </c>
      <c r="B442" s="8" t="s">
        <v>66</v>
      </c>
      <c r="C442" s="15">
        <v>400</v>
      </c>
      <c r="D442" s="3"/>
    </row>
    <row r="443" spans="1:4" ht="22.5">
      <c r="A443" s="1" t="s">
        <v>63</v>
      </c>
      <c r="B443" s="8" t="s">
        <v>64</v>
      </c>
      <c r="C443" s="15">
        <v>400</v>
      </c>
      <c r="D443" s="3"/>
    </row>
    <row r="444" spans="1:4">
      <c r="A444" s="1" t="s">
        <v>89</v>
      </c>
      <c r="B444" s="8" t="s">
        <v>90</v>
      </c>
      <c r="C444" s="15">
        <v>729.91</v>
      </c>
      <c r="D444" s="3"/>
    </row>
    <row r="445" spans="1:4">
      <c r="A445" s="1" t="s">
        <v>91</v>
      </c>
      <c r="B445" s="8" t="s">
        <v>92</v>
      </c>
      <c r="C445" s="15">
        <v>729.91</v>
      </c>
      <c r="D445" s="3"/>
    </row>
    <row r="446" spans="1:4">
      <c r="A446" s="1" t="s">
        <v>93</v>
      </c>
      <c r="B446" s="8" t="s">
        <v>94</v>
      </c>
      <c r="C446" s="15">
        <v>729.91</v>
      </c>
      <c r="D446" s="3"/>
    </row>
    <row r="447" spans="1:4">
      <c r="A447" s="1" t="s">
        <v>95</v>
      </c>
      <c r="B447" s="8" t="s">
        <v>96</v>
      </c>
      <c r="C447" s="15">
        <v>729.91</v>
      </c>
      <c r="D447" s="3"/>
    </row>
    <row r="448" spans="1:4">
      <c r="A448" s="1" t="s">
        <v>165</v>
      </c>
      <c r="B448" s="8" t="s">
        <v>166</v>
      </c>
      <c r="C448" s="15">
        <v>729.91</v>
      </c>
      <c r="D448" s="3"/>
    </row>
  </sheetData>
  <mergeCells count="1">
    <mergeCell ref="A1:D1"/>
  </mergeCells>
  <pageMargins left="0.70866141732283472" right="0" top="0" bottom="0" header="0" footer="0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2019-02-14T06:06:06Z</dcterms:modified>
</cp:coreProperties>
</file>